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ederiquegillet/Library/CloudStorage/Dropbox/LaRiposte Tassin/50-Resultats &amp; Palmares/"/>
    </mc:Choice>
  </mc:AlternateContent>
  <xr:revisionPtr revIDLastSave="0" documentId="13_ncr:1_{9F9A294A-63E5-7C4C-967B-7ECAECABCC63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Feuil1" sheetId="1" r:id="rId1"/>
  </sheets>
  <definedNames>
    <definedName name="_xlnm._FilterDatabase" localSheetId="0" hidden="1">Feuil1!$A$2:$C$30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6" i="1" l="1"/>
  <c r="BB6" i="1"/>
  <c r="BC6" i="1"/>
  <c r="BD6" i="1"/>
  <c r="BA6" i="1"/>
  <c r="BG6" i="1"/>
  <c r="BF6" i="1"/>
  <c r="BE6" i="1"/>
  <c r="BC25" i="1"/>
  <c r="BC26" i="1"/>
  <c r="BC27" i="1"/>
  <c r="BC28" i="1"/>
  <c r="BB25" i="1"/>
  <c r="BB26" i="1"/>
  <c r="BB27" i="1"/>
  <c r="BD25" i="1"/>
  <c r="BA25" i="1"/>
  <c r="BA26" i="1"/>
  <c r="BD27" i="1"/>
  <c r="BA27" i="1"/>
  <c r="AZ26" i="1"/>
  <c r="AU30" i="1"/>
  <c r="AV30" i="1"/>
  <c r="AW30" i="1"/>
  <c r="AX30" i="1"/>
  <c r="AS30" i="1"/>
  <c r="AT30" i="1"/>
  <c r="AP30" i="1"/>
  <c r="AQ30" i="1"/>
  <c r="AR30" i="1"/>
  <c r="AY30" i="1"/>
  <c r="AL30" i="1"/>
  <c r="AM30" i="1"/>
  <c r="AN30" i="1"/>
  <c r="AO30" i="1"/>
  <c r="AZ25" i="1"/>
  <c r="BG25" i="1"/>
  <c r="BF25" i="1"/>
  <c r="BE25" i="1"/>
  <c r="AZ24" i="1"/>
  <c r="BB24" i="1"/>
  <c r="BC24" i="1"/>
  <c r="BD24" i="1"/>
  <c r="BA24" i="1"/>
  <c r="BG24" i="1"/>
  <c r="BF24" i="1"/>
  <c r="BD28" i="1"/>
  <c r="BB22" i="1"/>
  <c r="BC22" i="1"/>
  <c r="BD22" i="1"/>
  <c r="BA22" i="1"/>
  <c r="AZ22" i="1"/>
  <c r="BE22" i="1"/>
  <c r="BB23" i="1"/>
  <c r="BC23" i="1"/>
  <c r="BD23" i="1"/>
  <c r="BA23" i="1"/>
  <c r="AZ23" i="1"/>
  <c r="BE23" i="1"/>
  <c r="BE24" i="1"/>
  <c r="AZ27" i="1"/>
  <c r="BE27" i="1"/>
  <c r="AH30" i="1"/>
  <c r="AI30" i="1"/>
  <c r="AJ30" i="1"/>
  <c r="AK30" i="1"/>
  <c r="AZ18" i="1"/>
  <c r="BB18" i="1"/>
  <c r="BC18" i="1"/>
  <c r="BD18" i="1"/>
  <c r="BA18" i="1"/>
  <c r="BG18" i="1"/>
  <c r="AZ19" i="1"/>
  <c r="BB19" i="1"/>
  <c r="BC19" i="1"/>
  <c r="BD19" i="1"/>
  <c r="BA19" i="1"/>
  <c r="BG19" i="1"/>
  <c r="AZ20" i="1"/>
  <c r="BB20" i="1"/>
  <c r="BC20" i="1"/>
  <c r="BD20" i="1"/>
  <c r="BA20" i="1"/>
  <c r="BG20" i="1"/>
  <c r="AZ21" i="1"/>
  <c r="BB21" i="1"/>
  <c r="BC21" i="1"/>
  <c r="BD21" i="1"/>
  <c r="BA21" i="1"/>
  <c r="BG21" i="1"/>
  <c r="BG22" i="1"/>
  <c r="BG23" i="1"/>
  <c r="BG27" i="1"/>
  <c r="AZ28" i="1"/>
  <c r="BB28" i="1"/>
  <c r="BA28" i="1"/>
  <c r="BG28" i="1"/>
  <c r="AZ29" i="1"/>
  <c r="BB29" i="1"/>
  <c r="BC29" i="1"/>
  <c r="BD29" i="1"/>
  <c r="BA29" i="1"/>
  <c r="BG29" i="1"/>
  <c r="BF18" i="1"/>
  <c r="BF19" i="1"/>
  <c r="BF20" i="1"/>
  <c r="BF21" i="1"/>
  <c r="BF22" i="1"/>
  <c r="BF23" i="1"/>
  <c r="BF27" i="1"/>
  <c r="BF28" i="1"/>
  <c r="BF29" i="1"/>
  <c r="BB14" i="1"/>
  <c r="BC14" i="1"/>
  <c r="BD14" i="1"/>
  <c r="BA14" i="1"/>
  <c r="AZ14" i="1"/>
  <c r="BE14" i="1"/>
  <c r="BB15" i="1"/>
  <c r="BC15" i="1"/>
  <c r="BD15" i="1"/>
  <c r="BA15" i="1"/>
  <c r="AZ15" i="1"/>
  <c r="BE15" i="1"/>
  <c r="BB16" i="1"/>
  <c r="BC16" i="1"/>
  <c r="BD16" i="1"/>
  <c r="BA16" i="1"/>
  <c r="AZ16" i="1"/>
  <c r="BE16" i="1"/>
  <c r="BB17" i="1"/>
  <c r="BC17" i="1"/>
  <c r="BD17" i="1"/>
  <c r="BA17" i="1"/>
  <c r="AZ17" i="1"/>
  <c r="BE17" i="1"/>
  <c r="BE18" i="1"/>
  <c r="BE19" i="1"/>
  <c r="BE20" i="1"/>
  <c r="BE21" i="1"/>
  <c r="BE28" i="1"/>
  <c r="BE29" i="1"/>
  <c r="AG30" i="1"/>
  <c r="AF30" i="1"/>
  <c r="Z30" i="1"/>
  <c r="AA30" i="1"/>
  <c r="AB30" i="1"/>
  <c r="AC30" i="1"/>
  <c r="AD30" i="1"/>
  <c r="AE30" i="1"/>
  <c r="Y30" i="1"/>
  <c r="X30" i="1"/>
  <c r="W30" i="1"/>
  <c r="S30" i="1"/>
  <c r="T30" i="1"/>
  <c r="U30" i="1"/>
  <c r="BG14" i="1"/>
  <c r="BG15" i="1"/>
  <c r="BG16" i="1"/>
  <c r="BF14" i="1"/>
  <c r="BF15" i="1"/>
  <c r="M30" i="1"/>
  <c r="N30" i="1"/>
  <c r="O30" i="1"/>
  <c r="P30" i="1"/>
  <c r="Q30" i="1"/>
  <c r="R30" i="1"/>
  <c r="L30" i="1"/>
  <c r="AZ5" i="1"/>
  <c r="BB5" i="1"/>
  <c r="BC5" i="1"/>
  <c r="BD5" i="1"/>
  <c r="BA5" i="1"/>
  <c r="BG5" i="1"/>
  <c r="BF5" i="1"/>
  <c r="AZ7" i="1"/>
  <c r="BB7" i="1"/>
  <c r="BC7" i="1"/>
  <c r="BD7" i="1"/>
  <c r="BA7" i="1"/>
  <c r="BG7" i="1"/>
  <c r="BF7" i="1"/>
  <c r="AZ8" i="1"/>
  <c r="BB8" i="1"/>
  <c r="BC8" i="1"/>
  <c r="BD8" i="1"/>
  <c r="BA8" i="1"/>
  <c r="BG8" i="1"/>
  <c r="BF8" i="1"/>
  <c r="AZ9" i="1"/>
  <c r="BB9" i="1"/>
  <c r="BC9" i="1"/>
  <c r="BD9" i="1"/>
  <c r="BA9" i="1"/>
  <c r="BG9" i="1"/>
  <c r="BF9" i="1"/>
  <c r="AZ10" i="1"/>
  <c r="BB10" i="1"/>
  <c r="BC10" i="1"/>
  <c r="BD10" i="1"/>
  <c r="BA10" i="1"/>
  <c r="BG10" i="1"/>
  <c r="BF10" i="1"/>
  <c r="BE7" i="1"/>
  <c r="BE8" i="1"/>
  <c r="BE9" i="1"/>
  <c r="BE10" i="1"/>
  <c r="BB11" i="1"/>
  <c r="BC11" i="1"/>
  <c r="BD11" i="1"/>
  <c r="BA11" i="1"/>
  <c r="AZ11" i="1"/>
  <c r="BE11" i="1"/>
  <c r="BB12" i="1"/>
  <c r="BC12" i="1"/>
  <c r="BD12" i="1"/>
  <c r="BA12" i="1"/>
  <c r="AZ12" i="1"/>
  <c r="BE12" i="1"/>
  <c r="BB13" i="1"/>
  <c r="BC13" i="1"/>
  <c r="BD13" i="1"/>
  <c r="BA13" i="1"/>
  <c r="AZ13" i="1"/>
  <c r="BE13" i="1"/>
  <c r="F30" i="1"/>
  <c r="G30" i="1"/>
  <c r="H30" i="1"/>
  <c r="I30" i="1"/>
  <c r="J30" i="1"/>
  <c r="K30" i="1"/>
  <c r="V30" i="1"/>
  <c r="AZ4" i="1"/>
  <c r="BB4" i="1"/>
  <c r="BC4" i="1"/>
  <c r="BD4" i="1"/>
  <c r="BA4" i="1"/>
  <c r="BG4" i="1"/>
  <c r="BF4" i="1"/>
  <c r="BE4" i="1"/>
  <c r="BG11" i="1"/>
  <c r="BG12" i="1"/>
  <c r="BG13" i="1"/>
  <c r="BG17" i="1"/>
  <c r="BF11" i="1"/>
  <c r="BF12" i="1"/>
  <c r="BF13" i="1"/>
  <c r="BF16" i="1"/>
  <c r="BF17" i="1"/>
  <c r="AZ3" i="1"/>
  <c r="AZ30" i="1"/>
  <c r="D30" i="1"/>
  <c r="E30" i="1"/>
  <c r="BB3" i="1"/>
  <c r="BC3" i="1"/>
  <c r="BD3" i="1"/>
  <c r="BA3" i="1"/>
  <c r="BG3" i="1"/>
  <c r="BF3" i="1"/>
  <c r="BE3" i="1"/>
  <c r="BE5" i="1"/>
  <c r="BD30" i="1"/>
  <c r="BC30" i="1"/>
  <c r="BB30" i="1"/>
  <c r="BA30" i="1"/>
</calcChain>
</file>

<file path=xl/sharedStrings.xml><?xml version="1.0" encoding="utf-8"?>
<sst xmlns="http://schemas.openxmlformats.org/spreadsheetml/2006/main" count="277" uniqueCount="217">
  <si>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</si>
  <si>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</si>
  <si>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</si>
  <si>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</si>
  <si>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</si>
  <si>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</si>
  <si>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</si>
  <si>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</si>
  <si>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</si>
  <si>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</si>
  <si>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M17</t>
  </si>
  <si>
    <t>M15</t>
  </si>
  <si>
    <t>Mathieu</t>
  </si>
  <si>
    <t>Dufaur</t>
  </si>
  <si>
    <t>Guillaume</t>
  </si>
  <si>
    <t>Gillet</t>
  </si>
  <si>
    <t>Antoine</t>
  </si>
  <si>
    <t>V2</t>
  </si>
  <si>
    <t>Gwendoline</t>
  </si>
  <si>
    <t>Laharotte</t>
  </si>
  <si>
    <t>Marseille</t>
  </si>
  <si>
    <t>Benoit</t>
  </si>
  <si>
    <t>Martin</t>
  </si>
  <si>
    <t>Noémie</t>
  </si>
  <si>
    <t>Théolan</t>
  </si>
  <si>
    <t>Vildrac</t>
  </si>
  <si>
    <t>Nb</t>
  </si>
  <si>
    <t>Arbitre(s)</t>
  </si>
  <si>
    <t>Cat</t>
  </si>
  <si>
    <t>Pts</t>
  </si>
  <si>
    <t>Julien-Cédric</t>
  </si>
  <si>
    <t>Ethan</t>
  </si>
  <si>
    <t>Broggini</t>
  </si>
  <si>
    <t>M11</t>
  </si>
  <si>
    <t>Loucian</t>
  </si>
  <si>
    <t>Lancial</t>
  </si>
  <si>
    <t>Pierre</t>
  </si>
  <si>
    <t>Wiatr</t>
  </si>
  <si>
    <t>Raphaël</t>
  </si>
  <si>
    <t>Chaverot</t>
  </si>
  <si>
    <t>Louis</t>
  </si>
  <si>
    <t>Charmetant</t>
  </si>
  <si>
    <t>Roux</t>
  </si>
  <si>
    <t>Gelin</t>
  </si>
  <si>
    <t>Thimothée</t>
  </si>
  <si>
    <t>Maes</t>
  </si>
  <si>
    <t>Ryan</t>
  </si>
  <si>
    <t>Henstock</t>
  </si>
  <si>
    <t>Clement</t>
  </si>
  <si>
    <t>Reocreux</t>
  </si>
  <si>
    <t>V1</t>
  </si>
  <si>
    <t>M9</t>
  </si>
  <si>
    <t>CN1 M17
DAX</t>
  </si>
  <si>
    <t>Blue Touche
Vienne</t>
  </si>
  <si>
    <t>Coupe de France Equipe Sabre Handi</t>
  </si>
  <si>
    <t>Reg Aura M15 (H2032)
Montluçon</t>
  </si>
  <si>
    <t>Sénior</t>
  </si>
  <si>
    <t>3/34</t>
  </si>
  <si>
    <t>21/34</t>
  </si>
  <si>
    <t>20/34</t>
  </si>
  <si>
    <t>9/34</t>
  </si>
  <si>
    <t>2/143</t>
  </si>
  <si>
    <t>CN1 M20
Toulouse</t>
  </si>
  <si>
    <t>Cir. Européen
Klagenfurt</t>
  </si>
  <si>
    <t>CE M17
Grenoble</t>
  </si>
  <si>
    <t>CE M17 Eq.
Grenoble</t>
  </si>
  <si>
    <t>Open M11
Corbas</t>
  </si>
  <si>
    <t>135/230</t>
  </si>
  <si>
    <t>13/115</t>
  </si>
  <si>
    <t>6/196</t>
  </si>
  <si>
    <t>86/176</t>
  </si>
  <si>
    <t>13/22</t>
  </si>
  <si>
    <t>3/84</t>
  </si>
  <si>
    <t>3/16</t>
  </si>
  <si>
    <t>13/84</t>
  </si>
  <si>
    <t>37/84</t>
  </si>
  <si>
    <t>36/84</t>
  </si>
  <si>
    <t>46/84</t>
  </si>
  <si>
    <t>CN2 M17
Montélimars</t>
  </si>
  <si>
    <t>1/135</t>
  </si>
  <si>
    <t>CE M17
HeidenHem</t>
  </si>
  <si>
    <t>34/225</t>
  </si>
  <si>
    <t>10/23</t>
  </si>
  <si>
    <t>Reg Aura M20
St Paul  3 Chtx</t>
  </si>
  <si>
    <t>3/25</t>
  </si>
  <si>
    <t>CN2 M20
Rodez</t>
  </si>
  <si>
    <t>1/98</t>
  </si>
  <si>
    <t>86/178</t>
  </si>
  <si>
    <t>1/28</t>
  </si>
  <si>
    <t>11/28</t>
  </si>
  <si>
    <t>18/28</t>
  </si>
  <si>
    <t>Reg Aura M13
St Paul  3 Chtx</t>
  </si>
  <si>
    <t>CE M17 Eq.
Bratislava</t>
  </si>
  <si>
    <t>CE M17 Eq.
HeidenHem</t>
  </si>
  <si>
    <t>100/266</t>
  </si>
  <si>
    <t>5/22</t>
  </si>
  <si>
    <t>1/9</t>
  </si>
  <si>
    <t>1/21</t>
  </si>
  <si>
    <t>11/21</t>
  </si>
  <si>
    <t>Antoine M.</t>
  </si>
  <si>
    <t>3/22</t>
  </si>
  <si>
    <t>Duel en Duo
Bron</t>
  </si>
  <si>
    <t>CN3 M17
Châlons</t>
  </si>
  <si>
    <t>1/137</t>
  </si>
  <si>
    <t>Tournoi St Genis de Pouilly</t>
  </si>
  <si>
    <t>2/15</t>
  </si>
  <si>
    <t>Zone Aura M20
Toulon</t>
  </si>
  <si>
    <t>Zone SE M15
1/4 FdJ
Toulon</t>
  </si>
  <si>
    <t>42/65</t>
  </si>
  <si>
    <t>22/65</t>
  </si>
  <si>
    <t>37/65</t>
  </si>
  <si>
    <t>5/65</t>
  </si>
  <si>
    <t>12/36</t>
  </si>
  <si>
    <t>Coupe du Monde M20
Beauvais</t>
  </si>
  <si>
    <t>Chpts Europe M17
Tallin</t>
  </si>
  <si>
    <t>Caluire
M15</t>
  </si>
  <si>
    <t>Circuit National Handi Valide - Sabre</t>
  </si>
  <si>
    <t>20/22</t>
  </si>
  <si>
    <t>1/7</t>
  </si>
  <si>
    <r>
      <rPr>
        <b/>
        <sz val="9"/>
        <color theme="1"/>
        <rFont val="Calibri (Corps)"/>
      </rPr>
      <t xml:space="preserve">Zone Aura M15 </t>
    </r>
    <r>
      <rPr>
        <b/>
        <sz val="9"/>
        <color theme="1"/>
        <rFont val="Calibri"/>
        <family val="2"/>
        <scheme val="minor"/>
      </rPr>
      <t>(H2032)
Corbas</t>
    </r>
  </si>
  <si>
    <t>Nb
Compet</t>
  </si>
  <si>
    <t>Chpts Europe  Equipe  M17
Tallin</t>
  </si>
  <si>
    <t>Annonay
M15</t>
  </si>
  <si>
    <t>9/25</t>
  </si>
  <si>
    <t>6/25</t>
  </si>
  <si>
    <t>16/25</t>
  </si>
  <si>
    <t>11/25</t>
  </si>
  <si>
    <t>1/25</t>
  </si>
  <si>
    <t>2/17</t>
  </si>
  <si>
    <t>3/17</t>
  </si>
  <si>
    <t>8/17</t>
  </si>
  <si>
    <t>11/99</t>
  </si>
  <si>
    <t>4/22</t>
  </si>
  <si>
    <t>45/111</t>
  </si>
  <si>
    <t>11-12 mars 2023</t>
  </si>
  <si>
    <t>1/6</t>
  </si>
  <si>
    <t>Le Bayard EQ.
Grenoble</t>
  </si>
  <si>
    <t>Julien-Cedric</t>
  </si>
  <si>
    <t>Victor</t>
  </si>
  <si>
    <t>Pinheiro</t>
  </si>
  <si>
    <t>Aurèle</t>
  </si>
  <si>
    <t>4/5</t>
  </si>
  <si>
    <t>2/4</t>
  </si>
  <si>
    <t>Pessu</t>
  </si>
  <si>
    <t>De Saint André</t>
  </si>
  <si>
    <t>1/2 Finale FDJ
Livry</t>
  </si>
  <si>
    <t>22/227</t>
  </si>
  <si>
    <t>46/227</t>
  </si>
  <si>
    <t>Tournoi de Tassin</t>
  </si>
  <si>
    <t>1-2 Avril 23</t>
  </si>
  <si>
    <t>Chpts Rhône
Tassin</t>
  </si>
  <si>
    <t>1/24</t>
  </si>
  <si>
    <t>2/24</t>
  </si>
  <si>
    <t>3/24</t>
  </si>
  <si>
    <t>5/24</t>
  </si>
  <si>
    <t>8/24</t>
  </si>
  <si>
    <t>9/24</t>
  </si>
  <si>
    <t>Maël</t>
  </si>
  <si>
    <t>Foucauld</t>
  </si>
  <si>
    <t>1/8</t>
  </si>
  <si>
    <t>2/8</t>
  </si>
  <si>
    <t>Robin</t>
  </si>
  <si>
    <t>Collier</t>
  </si>
  <si>
    <t>5/8</t>
  </si>
  <si>
    <t>Arthur</t>
  </si>
  <si>
    <t>Chevalerias</t>
  </si>
  <si>
    <t>1/22</t>
  </si>
  <si>
    <t>6/22</t>
  </si>
  <si>
    <t>Chpts du Monde Cadet Plodiv</t>
  </si>
  <si>
    <t>6/xxx</t>
  </si>
  <si>
    <t>CN4 M20
antony</t>
  </si>
  <si>
    <t>114/191</t>
  </si>
  <si>
    <t>Tournoi St Paul 3 chateaux</t>
  </si>
  <si>
    <t>14/18</t>
  </si>
  <si>
    <t>8/18</t>
  </si>
  <si>
    <t>11/18</t>
  </si>
  <si>
    <r>
      <rPr>
        <b/>
        <u/>
        <sz val="11"/>
        <color theme="1"/>
        <rFont val="Calibri"/>
        <family val="2"/>
        <scheme val="minor"/>
      </rPr>
      <t xml:space="preserve">Chpt France N3 </t>
    </r>
    <r>
      <rPr>
        <b/>
        <sz val="11"/>
        <color theme="1"/>
        <rFont val="Calibri"/>
        <family val="2"/>
        <scheme val="minor"/>
      </rPr>
      <t>M20
Toulouse</t>
    </r>
  </si>
  <si>
    <r>
      <rPr>
        <b/>
        <u/>
        <sz val="11"/>
        <color theme="1"/>
        <rFont val="Calibri"/>
        <family val="2"/>
        <scheme val="minor"/>
      </rPr>
      <t xml:space="preserve">Chpt France N1 </t>
    </r>
    <r>
      <rPr>
        <b/>
        <sz val="11"/>
        <color theme="1"/>
        <rFont val="Calibri"/>
        <family val="2"/>
        <scheme val="minor"/>
      </rPr>
      <t>M20
Toulouse</t>
    </r>
  </si>
  <si>
    <t>6/32</t>
  </si>
  <si>
    <t>3/93</t>
  </si>
  <si>
    <t>13-14 mai 23</t>
  </si>
  <si>
    <t>Open Venissieux</t>
  </si>
  <si>
    <r>
      <rPr>
        <b/>
        <u/>
        <sz val="11"/>
        <color theme="1"/>
        <rFont val="Calibri"/>
        <family val="2"/>
        <scheme val="minor"/>
      </rPr>
      <t>Chpt France N1</t>
    </r>
    <r>
      <rPr>
        <b/>
        <sz val="11"/>
        <color theme="1"/>
        <rFont val="Calibri"/>
        <family val="2"/>
        <scheme val="minor"/>
      </rPr>
      <t xml:space="preserve"> M17
Rodez</t>
    </r>
  </si>
  <si>
    <t>9/32</t>
  </si>
  <si>
    <t>1/12</t>
  </si>
  <si>
    <t>6/12</t>
  </si>
  <si>
    <t>ARAMIS 
Equip M15</t>
  </si>
  <si>
    <t>2/12</t>
  </si>
  <si>
    <t>9/12</t>
  </si>
  <si>
    <t>3-4 mai 2023</t>
  </si>
  <si>
    <t>Tounoi Annonay</t>
  </si>
  <si>
    <t>Fête des Jeunes Albli</t>
  </si>
  <si>
    <t>FdJ Equip.
Albi</t>
  </si>
  <si>
    <t>Coupe du Grand Sud-Est</t>
  </si>
  <si>
    <t>Coupe de France Equipe Epée Handi</t>
  </si>
  <si>
    <t>Circuit National Handi Valide - Epée</t>
  </si>
  <si>
    <t>2/10</t>
  </si>
  <si>
    <t>20/52</t>
  </si>
  <si>
    <t>Guimbeski</t>
  </si>
  <si>
    <t>2/6</t>
  </si>
  <si>
    <t>6/6</t>
  </si>
  <si>
    <t>3/6</t>
  </si>
  <si>
    <t>8/9</t>
  </si>
  <si>
    <t>1/11</t>
  </si>
  <si>
    <t>3/11</t>
  </si>
  <si>
    <t>49/112</t>
  </si>
  <si>
    <t>72/112</t>
  </si>
  <si>
    <t>1/31</t>
  </si>
  <si>
    <t>19/31</t>
  </si>
  <si>
    <t>6/20</t>
  </si>
  <si>
    <t>3/20</t>
  </si>
  <si>
    <t>9/33</t>
  </si>
  <si>
    <t>29/33</t>
  </si>
  <si>
    <t>26/33</t>
  </si>
  <si>
    <t>14/33</t>
  </si>
  <si>
    <t>11/33</t>
  </si>
  <si>
    <t>4/33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</si>
</sst>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Corps)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164" fontId="6" fillId="9" borderId="0" xfId="0" applyNumberFormat="1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2" fillId="6" borderId="0" xfId="0" applyNumberFormat="1" applyFont="1" applyFill="1" applyAlignment="1">
      <alignment horizontal="center" vertical="center" wrapText="1"/>
    </xf>
    <xf numFmtId="164" fontId="12" fillId="5" borderId="0" xfId="0" applyNumberFormat="1" applyFont="1" applyFill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6" fillId="14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5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Y6" sqref="AY6"/>
    </sheetView>
  </sheetViews>
  <sheetFormatPr baseColWidth="10" defaultColWidth="10.83203125" defaultRowHeight="19" x14ac:dyDescent="0.2"/>
  <cols>
    <col min="1" max="1" width="15.33203125" style="12" bestFit="1" customWidth="1"/>
    <col min="2" max="2" width="15.6640625" style="12" bestFit="1" customWidth="1"/>
    <col min="3" max="3" width="10.83203125" style="12" bestFit="1" customWidth="1"/>
    <col min="4" max="4" width="12.33203125" style="12" customWidth="1"/>
    <col min="5" max="6" width="9.33203125" style="12" bestFit="1" customWidth="1"/>
    <col min="7" max="7" width="12.1640625" style="12" customWidth="1"/>
    <col min="8" max="8" width="10" style="12" bestFit="1" customWidth="1"/>
    <col min="9" max="9" width="10.33203125" style="12" bestFit="1" customWidth="1"/>
    <col min="10" max="10" width="12.1640625" style="12" customWidth="1"/>
    <col min="11" max="11" width="10" style="12" bestFit="1" customWidth="1"/>
    <col min="12" max="12" width="12.1640625" style="12" customWidth="1"/>
    <col min="13" max="14" width="10.6640625" style="12" bestFit="1" customWidth="1"/>
    <col min="15" max="16" width="12.1640625" style="12" customWidth="1"/>
    <col min="17" max="17" width="9.6640625" style="12" bestFit="1" customWidth="1"/>
    <col min="18" max="18" width="10.33203125" style="12" bestFit="1" customWidth="1"/>
    <col min="19" max="19" width="10.83203125" style="12" customWidth="1"/>
    <col min="20" max="20" width="12" style="12" bestFit="1" customWidth="1"/>
    <col min="21" max="21" width="10.5" style="12" customWidth="1"/>
    <col min="22" max="22" width="10.33203125" style="12" customWidth="1"/>
    <col min="23" max="23" width="11.33203125" style="12" customWidth="1"/>
    <col min="24" max="24" width="11.6640625" style="12" customWidth="1"/>
    <col min="25" max="25" width="10.83203125" style="12" customWidth="1"/>
    <col min="26" max="26" width="13.1640625" style="12" customWidth="1"/>
    <col min="27" max="28" width="12.1640625" style="12" customWidth="1"/>
    <col min="29" max="29" width="10" style="12" bestFit="1" customWidth="1"/>
    <col min="30" max="30" width="10.1640625" style="12" bestFit="1" customWidth="1"/>
    <col min="31" max="31" width="13.83203125" style="12" customWidth="1"/>
    <col min="32" max="32" width="13.6640625" style="12" customWidth="1"/>
    <col min="33" max="51" width="12" style="12" customWidth="1"/>
    <col min="52" max="52" width="8.5" style="13" bestFit="1" customWidth="1"/>
    <col min="53" max="53" width="7.33203125" style="14" bestFit="1" customWidth="1"/>
    <col min="54" max="54" width="7" style="13" customWidth="1"/>
    <col min="55" max="55" width="6.6640625" style="13" bestFit="1" customWidth="1"/>
    <col min="56" max="56" width="7" style="13" bestFit="1" customWidth="1"/>
    <col min="57" max="16384" width="10.83203125" style="13"/>
  </cols>
  <sheetData>
    <row r="1" spans="1:59" s="3" customFormat="1" ht="34" x14ac:dyDescent="0.2">
      <c r="A1" s="1"/>
      <c r="B1" s="2"/>
      <c r="C1" s="2"/>
      <c r="D1" s="17">
        <v>44842</v>
      </c>
      <c r="E1" s="17">
        <v>44850</v>
      </c>
      <c r="F1" s="17">
        <v>44856</v>
      </c>
      <c r="G1" s="17">
        <v>44862</v>
      </c>
      <c r="H1" s="17">
        <v>44877</v>
      </c>
      <c r="I1" s="17">
        <v>44878</v>
      </c>
      <c r="J1" s="17">
        <v>44892</v>
      </c>
      <c r="K1" s="17">
        <v>44892</v>
      </c>
      <c r="L1" s="17">
        <v>44899</v>
      </c>
      <c r="M1" s="17">
        <v>44905</v>
      </c>
      <c r="N1" s="17">
        <v>44906</v>
      </c>
      <c r="O1" s="17">
        <v>44905</v>
      </c>
      <c r="P1" s="17">
        <v>44906</v>
      </c>
      <c r="Q1" s="17">
        <v>44912</v>
      </c>
      <c r="R1" s="17">
        <v>44939</v>
      </c>
      <c r="S1" s="17">
        <v>44940</v>
      </c>
      <c r="T1" s="17">
        <v>44941</v>
      </c>
      <c r="U1" s="17">
        <v>44941</v>
      </c>
      <c r="V1" s="17">
        <v>44948</v>
      </c>
      <c r="W1" s="17">
        <v>44948</v>
      </c>
      <c r="X1" s="17">
        <v>44955</v>
      </c>
      <c r="Y1" s="17">
        <v>44955</v>
      </c>
      <c r="Z1" s="17"/>
      <c r="AA1" s="17">
        <v>44979</v>
      </c>
      <c r="AB1" s="17">
        <v>44981</v>
      </c>
      <c r="AC1" s="17">
        <v>44983</v>
      </c>
      <c r="AD1" s="17">
        <v>44989</v>
      </c>
      <c r="AE1" s="17">
        <v>44624</v>
      </c>
      <c r="AF1" s="17">
        <v>44990</v>
      </c>
      <c r="AG1" s="17" t="s">
        <v>134</v>
      </c>
      <c r="AH1" s="17">
        <v>45011</v>
      </c>
      <c r="AI1" s="17">
        <v>45017</v>
      </c>
      <c r="AJ1" s="17" t="s">
        <v>149</v>
      </c>
      <c r="AK1" s="17">
        <v>45024</v>
      </c>
      <c r="AL1" s="17">
        <v>45024</v>
      </c>
      <c r="AM1" s="17">
        <v>45054</v>
      </c>
      <c r="AN1" s="17">
        <v>45059</v>
      </c>
      <c r="AO1" s="17">
        <v>45059</v>
      </c>
      <c r="AP1" s="17" t="s">
        <v>180</v>
      </c>
      <c r="AQ1" s="17">
        <v>45073</v>
      </c>
      <c r="AR1" s="17">
        <v>45074</v>
      </c>
      <c r="AS1" s="17">
        <v>45080</v>
      </c>
      <c r="AT1" s="17">
        <v>45081</v>
      </c>
      <c r="AU1" s="17" t="s">
        <v>189</v>
      </c>
      <c r="AV1" s="17">
        <v>45087</v>
      </c>
      <c r="AW1" s="17">
        <v>45088</v>
      </c>
      <c r="AX1" s="17">
        <v>44736</v>
      </c>
      <c r="AY1" s="17">
        <v>44736</v>
      </c>
      <c r="BA1" s="43" t="s">
        <v>0</v>
      </c>
      <c r="BB1" s="33" t="s">
        <v>1</v>
      </c>
      <c r="BC1" s="44" t="s">
        <v>2</v>
      </c>
      <c r="BD1" s="45" t="s">
        <v>3</v>
      </c>
      <c r="BF1" s="57" t="s">
        <v>29</v>
      </c>
      <c r="BG1" s="57"/>
    </row>
    <row r="2" spans="1:59" s="5" customFormat="1" ht="42" customHeight="1" x14ac:dyDescent="0.2">
      <c r="A2" s="4" t="s">
        <v>4</v>
      </c>
      <c r="B2" s="4" t="s">
        <v>5</v>
      </c>
      <c r="C2" s="15" t="s">
        <v>28</v>
      </c>
      <c r="D2" s="22" t="s">
        <v>55</v>
      </c>
      <c r="E2" s="21" t="s">
        <v>52</v>
      </c>
      <c r="F2" s="21" t="s">
        <v>62</v>
      </c>
      <c r="G2" s="34" t="s">
        <v>63</v>
      </c>
      <c r="H2" s="34" t="s">
        <v>64</v>
      </c>
      <c r="I2" s="34" t="s">
        <v>65</v>
      </c>
      <c r="J2" s="37" t="s">
        <v>119</v>
      </c>
      <c r="K2" s="25" t="s">
        <v>66</v>
      </c>
      <c r="L2" s="21" t="s">
        <v>78</v>
      </c>
      <c r="M2" s="34" t="s">
        <v>80</v>
      </c>
      <c r="N2" s="34" t="s">
        <v>93</v>
      </c>
      <c r="O2" s="24" t="s">
        <v>83</v>
      </c>
      <c r="P2" s="24" t="s">
        <v>91</v>
      </c>
      <c r="Q2" s="21" t="s">
        <v>85</v>
      </c>
      <c r="R2" s="34" t="s">
        <v>92</v>
      </c>
      <c r="S2" s="59" t="s">
        <v>101</v>
      </c>
      <c r="T2" s="60"/>
      <c r="U2" s="34" t="s">
        <v>92</v>
      </c>
      <c r="V2" s="21" t="s">
        <v>102</v>
      </c>
      <c r="W2" s="39" t="s">
        <v>104</v>
      </c>
      <c r="X2" s="50" t="s">
        <v>107</v>
      </c>
      <c r="Y2" s="50" t="s">
        <v>106</v>
      </c>
      <c r="Z2" s="46" t="s">
        <v>113</v>
      </c>
      <c r="AA2" s="28" t="s">
        <v>114</v>
      </c>
      <c r="AB2" s="28" t="s">
        <v>121</v>
      </c>
      <c r="AC2" s="41" t="s">
        <v>122</v>
      </c>
      <c r="AD2" s="25" t="s">
        <v>115</v>
      </c>
      <c r="AE2" s="52" t="s">
        <v>54</v>
      </c>
      <c r="AF2" s="52" t="s">
        <v>116</v>
      </c>
      <c r="AG2" s="25" t="s">
        <v>136</v>
      </c>
      <c r="AH2" s="25" t="s">
        <v>145</v>
      </c>
      <c r="AI2" s="25" t="s">
        <v>148</v>
      </c>
      <c r="AJ2" s="26" t="s">
        <v>150</v>
      </c>
      <c r="AK2" s="28" t="s">
        <v>168</v>
      </c>
      <c r="AL2" s="21" t="s">
        <v>170</v>
      </c>
      <c r="AM2" s="47" t="s">
        <v>172</v>
      </c>
      <c r="AN2" s="28" t="s">
        <v>176</v>
      </c>
      <c r="AO2" s="28" t="s">
        <v>177</v>
      </c>
      <c r="AP2" s="25" t="s">
        <v>186</v>
      </c>
      <c r="AQ2" s="28" t="s">
        <v>182</v>
      </c>
      <c r="AR2" s="25" t="s">
        <v>181</v>
      </c>
      <c r="AS2" s="42" t="s">
        <v>194</v>
      </c>
      <c r="AT2" s="52" t="s">
        <v>195</v>
      </c>
      <c r="AU2" s="25" t="s">
        <v>190</v>
      </c>
      <c r="AV2" s="28" t="s">
        <v>191</v>
      </c>
      <c r="AW2" s="28" t="s">
        <v>192</v>
      </c>
      <c r="AX2" s="25" t="s">
        <v>193</v>
      </c>
      <c r="AY2" s="26" t="s">
        <v>53</v>
      </c>
      <c r="AZ2" s="18" t="s">
        <v>120</v>
      </c>
      <c r="BA2" s="6"/>
      <c r="BB2" s="7"/>
      <c r="BC2" s="7"/>
      <c r="BD2" s="7"/>
    </row>
    <row r="3" spans="1:59" s="10" customFormat="1" x14ac:dyDescent="0.2">
      <c r="A3" s="53" t="s">
        <v>18</v>
      </c>
      <c r="B3" s="55" t="s">
        <v>19</v>
      </c>
      <c r="C3" s="27" t="s">
        <v>10</v>
      </c>
      <c r="D3" s="9"/>
      <c r="E3" s="32" t="s">
        <v>61</v>
      </c>
      <c r="F3" s="9"/>
      <c r="G3" s="20" t="s">
        <v>69</v>
      </c>
      <c r="H3" s="20" t="s">
        <v>70</v>
      </c>
      <c r="I3" s="20" t="s">
        <v>71</v>
      </c>
      <c r="J3" s="9"/>
      <c r="K3" s="9"/>
      <c r="L3" s="35" t="s">
        <v>79</v>
      </c>
      <c r="M3" s="20" t="s">
        <v>81</v>
      </c>
      <c r="N3" s="20" t="s">
        <v>82</v>
      </c>
      <c r="O3" s="9"/>
      <c r="P3" s="9"/>
      <c r="Q3" s="9"/>
      <c r="R3" s="20" t="s">
        <v>95</v>
      </c>
      <c r="S3" s="9"/>
      <c r="T3" s="9"/>
      <c r="U3" s="20" t="s">
        <v>94</v>
      </c>
      <c r="V3" s="35" t="s">
        <v>103</v>
      </c>
      <c r="W3" s="9"/>
      <c r="X3" s="9"/>
      <c r="Y3" s="9"/>
      <c r="Z3" s="20" t="s">
        <v>133</v>
      </c>
      <c r="AA3" s="20" t="s">
        <v>131</v>
      </c>
      <c r="AB3" s="20" t="s">
        <v>132</v>
      </c>
      <c r="AC3" s="9"/>
      <c r="AD3" s="9"/>
      <c r="AE3" s="9"/>
      <c r="AF3" s="9"/>
      <c r="AG3" s="9"/>
      <c r="AH3" s="9"/>
      <c r="AI3" s="9"/>
      <c r="AJ3" s="9"/>
      <c r="AK3" s="20" t="s">
        <v>169</v>
      </c>
      <c r="AL3" s="9"/>
      <c r="AM3" s="9"/>
      <c r="AN3" s="9"/>
      <c r="AO3" s="9"/>
      <c r="AP3" s="9"/>
      <c r="AQ3" s="20" t="s">
        <v>183</v>
      </c>
      <c r="AR3" s="9"/>
      <c r="AS3" s="9"/>
      <c r="AT3" s="9"/>
      <c r="AU3" s="9"/>
      <c r="AV3" s="9"/>
      <c r="AW3" s="9"/>
      <c r="AX3" s="9"/>
      <c r="AY3" s="20" t="s">
        <v>215</v>
      </c>
      <c r="AZ3" s="8">
        <f t="shared" ref="AZ3:AZ29" si="0">COUNTA(D3:AY3)</f>
        <v>16</v>
      </c>
      <c r="BA3" s="31">
        <f t="shared" ref="BA3:BA29" si="1">BB3+BC3+BD3</f>
        <v>3</v>
      </c>
      <c r="BB3" s="8">
        <f t="shared" ref="BB3:BB23" si="2">COUNTIF(D3:AY3,"1/*")</f>
        <v>2</v>
      </c>
      <c r="BC3" s="8">
        <f t="shared" ref="BC3:BC23" si="3">COUNTIF(D3:AY3,"2/*")</f>
        <v>1</v>
      </c>
      <c r="BD3" s="8">
        <f t="shared" ref="BD3:BD23" si="4">COUNTIF(D3:AY3,"3/*")</f>
        <v>0</v>
      </c>
      <c r="BE3" s="19">
        <f t="shared" ref="BE3:BE29" si="5">BA3/AZ3</f>
        <v>0.1875</v>
      </c>
      <c r="BF3" s="10">
        <f t="shared" ref="BF3:BF29" si="6">BG3</f>
        <v>24</v>
      </c>
      <c r="BG3" s="10">
        <f t="shared" ref="BG3:BG29" si="7">(AZ3-BA3)+(BB3*4)+(BC3*3)+(BD3*2)</f>
        <v>24</v>
      </c>
    </row>
    <row r="4" spans="1:59" s="10" customFormat="1" x14ac:dyDescent="0.2">
      <c r="A4" s="54"/>
      <c r="B4" s="56"/>
      <c r="C4" s="29" t="s">
        <v>7</v>
      </c>
      <c r="D4" s="9"/>
      <c r="E4" s="9"/>
      <c r="F4" s="20" t="s">
        <v>68</v>
      </c>
      <c r="G4" s="9"/>
      <c r="H4" s="9"/>
      <c r="I4" s="9"/>
      <c r="J4" s="9"/>
      <c r="K4" s="9"/>
      <c r="L4" s="9"/>
      <c r="M4" s="9"/>
      <c r="N4" s="9"/>
      <c r="O4" s="9"/>
      <c r="P4" s="9"/>
      <c r="Q4" s="35" t="s">
        <v>86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20" t="s">
        <v>178</v>
      </c>
      <c r="AP4" s="9"/>
      <c r="AQ4" s="9"/>
      <c r="AR4" s="9"/>
      <c r="AS4" s="9"/>
      <c r="AT4" s="9"/>
      <c r="AU4" s="9"/>
      <c r="AV4" s="9"/>
      <c r="AW4" s="9"/>
      <c r="AX4" s="9"/>
      <c r="AY4" s="9"/>
      <c r="AZ4" s="8">
        <f t="shared" si="0"/>
        <v>3</v>
      </c>
      <c r="BA4" s="31">
        <f t="shared" si="1"/>
        <v>1</v>
      </c>
      <c r="BB4" s="8">
        <f t="shared" si="2"/>
        <v>1</v>
      </c>
      <c r="BC4" s="8">
        <f t="shared" si="3"/>
        <v>0</v>
      </c>
      <c r="BD4" s="8">
        <f t="shared" si="4"/>
        <v>0</v>
      </c>
      <c r="BE4" s="19">
        <f t="shared" si="5"/>
        <v>0.33333333333333331</v>
      </c>
      <c r="BF4" s="10">
        <f t="shared" si="6"/>
        <v>6</v>
      </c>
      <c r="BG4" s="10">
        <f t="shared" si="7"/>
        <v>6</v>
      </c>
    </row>
    <row r="5" spans="1:59" s="10" customFormat="1" x14ac:dyDescent="0.2">
      <c r="A5" s="8" t="s">
        <v>24</v>
      </c>
      <c r="B5" s="8" t="s">
        <v>25</v>
      </c>
      <c r="C5" s="8" t="s">
        <v>11</v>
      </c>
      <c r="D5" s="30" t="s">
        <v>57</v>
      </c>
      <c r="E5" s="9"/>
      <c r="F5" s="9"/>
      <c r="G5" s="9"/>
      <c r="H5" s="9"/>
      <c r="I5" s="9"/>
      <c r="J5" s="30" t="s">
        <v>72</v>
      </c>
      <c r="K5" s="9"/>
      <c r="L5" s="9"/>
      <c r="M5" s="9"/>
      <c r="N5" s="9"/>
      <c r="O5" s="9"/>
      <c r="P5" s="9"/>
      <c r="Q5" s="9"/>
      <c r="R5" s="9"/>
      <c r="S5" s="36" t="s">
        <v>97</v>
      </c>
      <c r="T5" s="9"/>
      <c r="U5" s="9"/>
      <c r="V5" s="9"/>
      <c r="W5" s="9"/>
      <c r="X5" s="20" t="s">
        <v>109</v>
      </c>
      <c r="Y5" s="9"/>
      <c r="Z5" s="9"/>
      <c r="AA5" s="9"/>
      <c r="AB5" s="9"/>
      <c r="AC5" s="40" t="s">
        <v>128</v>
      </c>
      <c r="AD5" s="20" t="s">
        <v>123</v>
      </c>
      <c r="AE5" s="9"/>
      <c r="AF5" s="9"/>
      <c r="AG5" s="36" t="s">
        <v>135</v>
      </c>
      <c r="AH5" s="20" t="s">
        <v>146</v>
      </c>
      <c r="AI5" s="49" t="s">
        <v>152</v>
      </c>
      <c r="AJ5" s="9"/>
      <c r="AK5" s="9"/>
      <c r="AL5" s="9"/>
      <c r="AM5" s="9"/>
      <c r="AN5" s="9"/>
      <c r="AO5" s="9"/>
      <c r="AP5" s="36" t="s">
        <v>184</v>
      </c>
      <c r="AQ5" s="9"/>
      <c r="AR5" s="9"/>
      <c r="AS5" s="9"/>
      <c r="AT5" s="9"/>
      <c r="AU5" s="36" t="s">
        <v>203</v>
      </c>
      <c r="AV5" s="20" t="s">
        <v>205</v>
      </c>
      <c r="AW5" s="36" t="s">
        <v>207</v>
      </c>
      <c r="AX5" s="9"/>
      <c r="AY5" s="20" t="s">
        <v>216</v>
      </c>
      <c r="AZ5" s="8">
        <f t="shared" si="0"/>
        <v>14</v>
      </c>
      <c r="BA5" s="51">
        <f t="shared" si="1"/>
        <v>9</v>
      </c>
      <c r="BB5" s="8">
        <f t="shared" si="2"/>
        <v>5</v>
      </c>
      <c r="BC5" s="8">
        <f t="shared" si="3"/>
        <v>2</v>
      </c>
      <c r="BD5" s="8">
        <f t="shared" si="4"/>
        <v>2</v>
      </c>
      <c r="BE5" s="19">
        <f t="shared" si="5"/>
        <v>0.6428571428571429</v>
      </c>
      <c r="BF5" s="10">
        <f t="shared" si="6"/>
        <v>35</v>
      </c>
      <c r="BG5" s="10">
        <f t="shared" si="7"/>
        <v>35</v>
      </c>
    </row>
    <row r="6" spans="1:59" s="10" customFormat="1" x14ac:dyDescent="0.2">
      <c r="A6" s="8" t="s">
        <v>8</v>
      </c>
      <c r="B6" s="8" t="s">
        <v>9</v>
      </c>
      <c r="C6" s="8" t="s">
        <v>11</v>
      </c>
      <c r="D6" s="20" t="s">
        <v>60</v>
      </c>
      <c r="E6" s="9"/>
      <c r="F6" s="9"/>
      <c r="G6" s="9"/>
      <c r="H6" s="9"/>
      <c r="I6" s="9"/>
      <c r="J6" s="20" t="s">
        <v>74</v>
      </c>
      <c r="K6" s="9"/>
      <c r="L6" s="9"/>
      <c r="M6" s="9"/>
      <c r="N6" s="9"/>
      <c r="O6" s="9"/>
      <c r="P6" s="9"/>
      <c r="Q6" s="9"/>
      <c r="R6" s="9"/>
      <c r="S6" s="36" t="s">
        <v>97</v>
      </c>
      <c r="T6" s="9"/>
      <c r="U6" s="9"/>
      <c r="V6" s="9"/>
      <c r="W6" s="9"/>
      <c r="X6" s="20" t="s">
        <v>111</v>
      </c>
      <c r="Y6" s="9"/>
      <c r="Z6" s="9"/>
      <c r="AA6" s="9"/>
      <c r="AB6" s="9"/>
      <c r="AC6" s="9"/>
      <c r="AD6" s="35" t="s">
        <v>127</v>
      </c>
      <c r="AE6" s="9"/>
      <c r="AF6" s="9"/>
      <c r="AG6" s="9"/>
      <c r="AH6" s="20" t="s">
        <v>147</v>
      </c>
      <c r="AI6" s="36" t="s">
        <v>151</v>
      </c>
      <c r="AJ6" s="9"/>
      <c r="AK6" s="9"/>
      <c r="AL6" s="9"/>
      <c r="AM6" s="9"/>
      <c r="AN6" s="9"/>
      <c r="AO6" s="9"/>
      <c r="AP6" s="20" t="s">
        <v>185</v>
      </c>
      <c r="AQ6" s="9"/>
      <c r="AR6" s="9"/>
      <c r="AS6" s="9"/>
      <c r="AT6" s="9"/>
      <c r="AU6" s="9"/>
      <c r="AV6" s="20" t="s">
        <v>206</v>
      </c>
      <c r="AW6" s="20" t="s">
        <v>208</v>
      </c>
      <c r="AX6" s="9"/>
      <c r="AY6" s="9"/>
      <c r="AZ6" s="8">
        <f t="shared" si="0"/>
        <v>10</v>
      </c>
      <c r="BA6" s="31">
        <f t="shared" si="1"/>
        <v>3</v>
      </c>
      <c r="BB6" s="8">
        <f t="shared" si="2"/>
        <v>3</v>
      </c>
      <c r="BC6" s="8">
        <f t="shared" si="3"/>
        <v>0</v>
      </c>
      <c r="BD6" s="8">
        <f t="shared" si="4"/>
        <v>0</v>
      </c>
      <c r="BE6" s="19">
        <f t="shared" si="5"/>
        <v>0.3</v>
      </c>
      <c r="BF6" s="10">
        <f t="shared" si="6"/>
        <v>19</v>
      </c>
      <c r="BG6" s="10">
        <f t="shared" si="7"/>
        <v>19</v>
      </c>
    </row>
    <row r="7" spans="1:59" s="10" customFormat="1" x14ac:dyDescent="0.2">
      <c r="A7" s="8" t="s">
        <v>16</v>
      </c>
      <c r="B7" s="8" t="s">
        <v>20</v>
      </c>
      <c r="C7" s="8" t="s">
        <v>11</v>
      </c>
      <c r="D7" s="20" t="s">
        <v>58</v>
      </c>
      <c r="E7" s="9"/>
      <c r="F7" s="9"/>
      <c r="G7" s="9"/>
      <c r="H7" s="9"/>
      <c r="I7" s="9"/>
      <c r="J7" s="20" t="s">
        <v>77</v>
      </c>
      <c r="K7" s="9"/>
      <c r="L7" s="9"/>
      <c r="M7" s="9"/>
      <c r="N7" s="9"/>
      <c r="O7" s="9"/>
      <c r="P7" s="9"/>
      <c r="Q7" s="9"/>
      <c r="R7" s="9"/>
      <c r="S7" s="20" t="s">
        <v>98</v>
      </c>
      <c r="T7" s="9"/>
      <c r="U7" s="9"/>
      <c r="V7" s="9"/>
      <c r="W7" s="9"/>
      <c r="X7" s="20" t="s">
        <v>108</v>
      </c>
      <c r="Y7" s="9"/>
      <c r="Z7" s="9"/>
      <c r="AA7" s="9"/>
      <c r="AB7" s="9"/>
      <c r="AC7" s="38" t="s">
        <v>129</v>
      </c>
      <c r="AD7" s="20" t="s">
        <v>124</v>
      </c>
      <c r="AE7" s="9"/>
      <c r="AF7" s="9"/>
      <c r="AG7" s="36" t="s">
        <v>135</v>
      </c>
      <c r="AH7" s="9"/>
      <c r="AI7" s="38" t="s">
        <v>153</v>
      </c>
      <c r="AJ7" s="9"/>
      <c r="AK7" s="9"/>
      <c r="AL7" s="9"/>
      <c r="AM7" s="20" t="s">
        <v>175</v>
      </c>
      <c r="AN7" s="9"/>
      <c r="AO7" s="9"/>
      <c r="AP7" s="9"/>
      <c r="AQ7" s="9"/>
      <c r="AR7" s="9"/>
      <c r="AS7" s="9"/>
      <c r="AT7" s="9"/>
      <c r="AU7" s="38" t="s">
        <v>204</v>
      </c>
      <c r="AV7" s="9"/>
      <c r="AW7" s="9"/>
      <c r="AX7" s="9"/>
      <c r="AY7" s="9"/>
      <c r="AZ7" s="8">
        <f t="shared" si="0"/>
        <v>10</v>
      </c>
      <c r="BA7" s="31">
        <f t="shared" si="1"/>
        <v>4</v>
      </c>
      <c r="BB7" s="8">
        <f t="shared" si="2"/>
        <v>1</v>
      </c>
      <c r="BC7" s="8">
        <f t="shared" si="3"/>
        <v>0</v>
      </c>
      <c r="BD7" s="8">
        <f t="shared" si="4"/>
        <v>3</v>
      </c>
      <c r="BE7" s="19">
        <f t="shared" si="5"/>
        <v>0.4</v>
      </c>
      <c r="BF7" s="10">
        <f t="shared" si="6"/>
        <v>16</v>
      </c>
      <c r="BG7" s="10">
        <f t="shared" si="7"/>
        <v>16</v>
      </c>
    </row>
    <row r="8" spans="1:59" s="10" customFormat="1" x14ac:dyDescent="0.2">
      <c r="A8" s="8" t="s">
        <v>14</v>
      </c>
      <c r="B8" s="8" t="s">
        <v>15</v>
      </c>
      <c r="C8" s="8" t="s">
        <v>17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36" t="s">
        <v>118</v>
      </c>
      <c r="AF8" s="20" t="s">
        <v>117</v>
      </c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49" t="s">
        <v>196</v>
      </c>
      <c r="AT8" s="20" t="s">
        <v>197</v>
      </c>
      <c r="AU8" s="9"/>
      <c r="AV8" s="9"/>
      <c r="AW8" s="9"/>
      <c r="AX8" s="9"/>
      <c r="AY8" s="20" t="s">
        <v>214</v>
      </c>
      <c r="AZ8" s="8">
        <f t="shared" si="0"/>
        <v>5</v>
      </c>
      <c r="BA8" s="31">
        <f t="shared" si="1"/>
        <v>2</v>
      </c>
      <c r="BB8" s="8">
        <f t="shared" si="2"/>
        <v>1</v>
      </c>
      <c r="BC8" s="8">
        <f t="shared" si="3"/>
        <v>1</v>
      </c>
      <c r="BD8" s="8">
        <f t="shared" si="4"/>
        <v>0</v>
      </c>
      <c r="BE8" s="19">
        <f t="shared" si="5"/>
        <v>0.4</v>
      </c>
      <c r="BF8" s="10">
        <f t="shared" si="6"/>
        <v>10</v>
      </c>
      <c r="BG8" s="10">
        <f t="shared" si="7"/>
        <v>10</v>
      </c>
    </row>
    <row r="9" spans="1:59" s="10" customFormat="1" x14ac:dyDescent="0.2">
      <c r="A9" s="8" t="s">
        <v>31</v>
      </c>
      <c r="B9" s="8" t="s">
        <v>32</v>
      </c>
      <c r="C9" s="16" t="s">
        <v>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36" t="s">
        <v>88</v>
      </c>
      <c r="Q9" s="9"/>
      <c r="R9" s="9"/>
      <c r="S9" s="38" t="s">
        <v>100</v>
      </c>
      <c r="T9" s="9"/>
      <c r="U9" s="9"/>
      <c r="V9" s="9"/>
      <c r="W9" s="40" t="s">
        <v>105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20" t="s">
        <v>167</v>
      </c>
      <c r="AK9" s="9"/>
      <c r="AL9" s="9"/>
      <c r="AM9" s="9"/>
      <c r="AN9" s="9"/>
      <c r="AO9" s="9"/>
      <c r="AP9" s="9"/>
      <c r="AQ9" s="9"/>
      <c r="AR9" s="49" t="s">
        <v>187</v>
      </c>
      <c r="AS9" s="9"/>
      <c r="AT9" s="9"/>
      <c r="AU9" s="36" t="s">
        <v>96</v>
      </c>
      <c r="AV9" s="9"/>
      <c r="AW9" s="9"/>
      <c r="AX9" s="20" t="s">
        <v>209</v>
      </c>
      <c r="AY9" s="9"/>
      <c r="AZ9" s="8">
        <f t="shared" si="0"/>
        <v>7</v>
      </c>
      <c r="BA9" s="31">
        <f t="shared" si="1"/>
        <v>5</v>
      </c>
      <c r="BB9" s="8">
        <f t="shared" si="2"/>
        <v>2</v>
      </c>
      <c r="BC9" s="8">
        <f t="shared" si="3"/>
        <v>2</v>
      </c>
      <c r="BD9" s="8">
        <f t="shared" si="4"/>
        <v>1</v>
      </c>
      <c r="BE9" s="19">
        <f t="shared" si="5"/>
        <v>0.7142857142857143</v>
      </c>
      <c r="BF9" s="10">
        <f t="shared" si="6"/>
        <v>18</v>
      </c>
      <c r="BG9" s="10">
        <f t="shared" si="7"/>
        <v>18</v>
      </c>
    </row>
    <row r="10" spans="1:59" s="10" customFormat="1" x14ac:dyDescent="0.2">
      <c r="A10" s="8" t="s">
        <v>34</v>
      </c>
      <c r="B10" s="8" t="s">
        <v>35</v>
      </c>
      <c r="C10" s="16" t="s">
        <v>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38" t="s">
        <v>100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36" t="s">
        <v>166</v>
      </c>
      <c r="AK10" s="9"/>
      <c r="AL10" s="9"/>
      <c r="AM10" s="9"/>
      <c r="AN10" s="9"/>
      <c r="AO10" s="9"/>
      <c r="AP10" s="9"/>
      <c r="AQ10" s="9"/>
      <c r="AR10" s="36" t="s">
        <v>184</v>
      </c>
      <c r="AS10" s="9"/>
      <c r="AT10" s="9"/>
      <c r="AU10" s="9"/>
      <c r="AV10" s="9"/>
      <c r="AW10" s="9"/>
      <c r="AX10" s="38" t="s">
        <v>210</v>
      </c>
      <c r="AY10" s="9"/>
      <c r="AZ10" s="8">
        <f t="shared" si="0"/>
        <v>4</v>
      </c>
      <c r="BA10" s="31">
        <f t="shared" si="1"/>
        <v>4</v>
      </c>
      <c r="BB10" s="8">
        <f t="shared" si="2"/>
        <v>2</v>
      </c>
      <c r="BC10" s="8">
        <f t="shared" si="3"/>
        <v>0</v>
      </c>
      <c r="BD10" s="8">
        <f t="shared" si="4"/>
        <v>2</v>
      </c>
      <c r="BE10" s="19">
        <f t="shared" si="5"/>
        <v>1</v>
      </c>
      <c r="BF10" s="10">
        <f t="shared" si="6"/>
        <v>12</v>
      </c>
      <c r="BG10" s="10">
        <f t="shared" si="7"/>
        <v>12</v>
      </c>
    </row>
    <row r="11" spans="1:59" s="10" customFormat="1" x14ac:dyDescent="0.2">
      <c r="A11" s="8" t="s">
        <v>21</v>
      </c>
      <c r="B11" s="8" t="s">
        <v>22</v>
      </c>
      <c r="C11" s="8" t="s">
        <v>7</v>
      </c>
      <c r="D11" s="9"/>
      <c r="E11" s="9"/>
      <c r="F11" s="20" t="s">
        <v>67</v>
      </c>
      <c r="G11" s="9"/>
      <c r="H11" s="9"/>
      <c r="I11" s="9"/>
      <c r="J11" s="9"/>
      <c r="K11" s="9"/>
      <c r="L11" s="9"/>
      <c r="M11" s="9"/>
      <c r="N11" s="9"/>
      <c r="O11" s="30" t="s">
        <v>84</v>
      </c>
      <c r="P11" s="9"/>
      <c r="Q11" s="20" t="s">
        <v>87</v>
      </c>
      <c r="R11" s="9"/>
      <c r="S11" s="9"/>
      <c r="T11" s="9"/>
      <c r="U11" s="9"/>
      <c r="V11" s="9"/>
      <c r="W11" s="9"/>
      <c r="X11" s="9"/>
      <c r="Y11" s="20" t="s">
        <v>112</v>
      </c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20" t="s">
        <v>171</v>
      </c>
      <c r="AM11" s="9"/>
      <c r="AN11" s="38" t="s">
        <v>179</v>
      </c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8">
        <f t="shared" si="0"/>
        <v>6</v>
      </c>
      <c r="BA11" s="31">
        <f t="shared" si="1"/>
        <v>2</v>
      </c>
      <c r="BB11" s="8">
        <f t="shared" si="2"/>
        <v>0</v>
      </c>
      <c r="BC11" s="8">
        <f t="shared" si="3"/>
        <v>0</v>
      </c>
      <c r="BD11" s="8">
        <f t="shared" si="4"/>
        <v>2</v>
      </c>
      <c r="BE11" s="19">
        <f t="shared" si="5"/>
        <v>0.33333333333333331</v>
      </c>
      <c r="BF11" s="10">
        <f t="shared" si="6"/>
        <v>8</v>
      </c>
      <c r="BG11" s="10">
        <f t="shared" si="7"/>
        <v>8</v>
      </c>
    </row>
    <row r="12" spans="1:59" s="10" customFormat="1" x14ac:dyDescent="0.2">
      <c r="A12" s="8" t="s">
        <v>36</v>
      </c>
      <c r="B12" s="8" t="s">
        <v>37</v>
      </c>
      <c r="C12" s="16" t="s">
        <v>33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36" t="s">
        <v>96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49" t="s">
        <v>142</v>
      </c>
      <c r="AH12" s="9"/>
      <c r="AI12" s="9"/>
      <c r="AJ12" s="9"/>
      <c r="AK12" s="9"/>
      <c r="AL12" s="9"/>
      <c r="AM12" s="20" t="s">
        <v>174</v>
      </c>
      <c r="AN12" s="9"/>
      <c r="AO12" s="9"/>
      <c r="AP12" s="9"/>
      <c r="AQ12" s="9"/>
      <c r="AR12" s="9"/>
      <c r="AS12" s="9"/>
      <c r="AT12" s="9"/>
      <c r="AU12" s="49" t="s">
        <v>199</v>
      </c>
      <c r="AV12" s="9"/>
      <c r="AW12" s="9"/>
      <c r="AX12" s="9"/>
      <c r="AY12" s="9"/>
      <c r="AZ12" s="8">
        <f t="shared" si="0"/>
        <v>4</v>
      </c>
      <c r="BA12" s="31">
        <f t="shared" si="1"/>
        <v>3</v>
      </c>
      <c r="BB12" s="8">
        <f t="shared" si="2"/>
        <v>1</v>
      </c>
      <c r="BC12" s="8">
        <f t="shared" si="3"/>
        <v>2</v>
      </c>
      <c r="BD12" s="8">
        <f t="shared" si="4"/>
        <v>0</v>
      </c>
      <c r="BE12" s="19">
        <f t="shared" si="5"/>
        <v>0.75</v>
      </c>
      <c r="BF12" s="10">
        <f t="shared" si="6"/>
        <v>11</v>
      </c>
      <c r="BG12" s="10">
        <f t="shared" si="7"/>
        <v>11</v>
      </c>
    </row>
    <row r="13" spans="1:59" s="10" customFormat="1" x14ac:dyDescent="0.2">
      <c r="A13" s="55" t="s">
        <v>38</v>
      </c>
      <c r="B13" s="55" t="s">
        <v>39</v>
      </c>
      <c r="C13" s="8" t="s">
        <v>33</v>
      </c>
      <c r="D13" s="9"/>
      <c r="E13" s="9"/>
      <c r="F13" s="9"/>
      <c r="G13" s="9"/>
      <c r="H13" s="9"/>
      <c r="I13" s="9"/>
      <c r="J13" s="9"/>
      <c r="K13" s="30" t="s">
        <v>73</v>
      </c>
      <c r="L13" s="9"/>
      <c r="M13" s="9"/>
      <c r="N13" s="9"/>
      <c r="O13" s="9"/>
      <c r="P13" s="9"/>
      <c r="Q13" s="9"/>
      <c r="R13" s="9"/>
      <c r="S13" s="9"/>
      <c r="T13" s="36" t="s">
        <v>96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49" t="s">
        <v>142</v>
      </c>
      <c r="AH13" s="9"/>
      <c r="AI13" s="9"/>
      <c r="AJ13" s="36" t="s">
        <v>159</v>
      </c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8">
        <f t="shared" si="0"/>
        <v>4</v>
      </c>
      <c r="BA13" s="31">
        <f t="shared" si="1"/>
        <v>4</v>
      </c>
      <c r="BB13" s="8">
        <f t="shared" si="2"/>
        <v>2</v>
      </c>
      <c r="BC13" s="8">
        <f t="shared" si="3"/>
        <v>1</v>
      </c>
      <c r="BD13" s="8">
        <f t="shared" si="4"/>
        <v>1</v>
      </c>
      <c r="BE13" s="19">
        <f t="shared" si="5"/>
        <v>1</v>
      </c>
      <c r="BF13" s="10">
        <f t="shared" si="6"/>
        <v>13</v>
      </c>
      <c r="BG13" s="10">
        <f t="shared" si="7"/>
        <v>13</v>
      </c>
    </row>
    <row r="14" spans="1:59" s="10" customFormat="1" x14ac:dyDescent="0.2">
      <c r="A14" s="56"/>
      <c r="B14" s="56"/>
      <c r="C14" s="8" t="s">
        <v>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0" t="s">
        <v>90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8">
        <f t="shared" si="0"/>
        <v>1</v>
      </c>
      <c r="BA14" s="31">
        <f t="shared" si="1"/>
        <v>0</v>
      </c>
      <c r="BB14" s="8">
        <f t="shared" si="2"/>
        <v>0</v>
      </c>
      <c r="BC14" s="8">
        <f t="shared" si="3"/>
        <v>0</v>
      </c>
      <c r="BD14" s="8">
        <f t="shared" si="4"/>
        <v>0</v>
      </c>
      <c r="BE14" s="19">
        <f t="shared" si="5"/>
        <v>0</v>
      </c>
      <c r="BF14" s="10">
        <f t="shared" si="6"/>
        <v>1</v>
      </c>
      <c r="BG14" s="10">
        <f t="shared" si="7"/>
        <v>1</v>
      </c>
    </row>
    <row r="15" spans="1:59" s="10" customFormat="1" x14ac:dyDescent="0.2">
      <c r="A15" s="8" t="s">
        <v>46</v>
      </c>
      <c r="B15" s="8" t="s">
        <v>47</v>
      </c>
      <c r="C15" s="8" t="s">
        <v>11</v>
      </c>
      <c r="D15" s="20" t="s">
        <v>59</v>
      </c>
      <c r="E15" s="9"/>
      <c r="F15" s="9"/>
      <c r="G15" s="9"/>
      <c r="H15" s="9"/>
      <c r="I15" s="9"/>
      <c r="J15" s="20" t="s">
        <v>75</v>
      </c>
      <c r="K15" s="9"/>
      <c r="L15" s="9"/>
      <c r="M15" s="9"/>
      <c r="N15" s="9"/>
      <c r="O15" s="9"/>
      <c r="P15" s="9"/>
      <c r="Q15" s="9"/>
      <c r="R15" s="9"/>
      <c r="S15" s="20" t="s">
        <v>98</v>
      </c>
      <c r="T15" s="9"/>
      <c r="U15" s="9"/>
      <c r="V15" s="9"/>
      <c r="W15" s="9"/>
      <c r="X15" s="20" t="s">
        <v>110</v>
      </c>
      <c r="Y15" s="9"/>
      <c r="Z15" s="9"/>
      <c r="AA15" s="9"/>
      <c r="AB15" s="9"/>
      <c r="AC15" s="20" t="s">
        <v>130</v>
      </c>
      <c r="AD15" s="20" t="s">
        <v>125</v>
      </c>
      <c r="AE15" s="9"/>
      <c r="AF15" s="9"/>
      <c r="AG15" s="9"/>
      <c r="AH15" s="9"/>
      <c r="AI15" s="20" t="s">
        <v>154</v>
      </c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8">
        <f t="shared" si="0"/>
        <v>7</v>
      </c>
      <c r="BA15" s="31">
        <f t="shared" si="1"/>
        <v>0</v>
      </c>
      <c r="BB15" s="8">
        <f t="shared" si="2"/>
        <v>0</v>
      </c>
      <c r="BC15" s="8">
        <f t="shared" si="3"/>
        <v>0</v>
      </c>
      <c r="BD15" s="8">
        <f t="shared" si="4"/>
        <v>0</v>
      </c>
      <c r="BE15" s="19">
        <f t="shared" si="5"/>
        <v>0</v>
      </c>
      <c r="BF15" s="10">
        <f t="shared" si="6"/>
        <v>7</v>
      </c>
      <c r="BG15" s="10">
        <f t="shared" si="7"/>
        <v>7</v>
      </c>
    </row>
    <row r="16" spans="1:59" s="10" customFormat="1" x14ac:dyDescent="0.2">
      <c r="A16" s="8" t="s">
        <v>12</v>
      </c>
      <c r="B16" s="8" t="s">
        <v>13</v>
      </c>
      <c r="C16" s="8" t="s">
        <v>11</v>
      </c>
      <c r="D16" s="9"/>
      <c r="E16" s="9"/>
      <c r="F16" s="9"/>
      <c r="G16" s="9"/>
      <c r="H16" s="9"/>
      <c r="I16" s="9"/>
      <c r="J16" s="20" t="s">
        <v>76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0" t="s">
        <v>126</v>
      </c>
      <c r="AE16" s="9"/>
      <c r="AF16" s="9"/>
      <c r="AG16" s="9"/>
      <c r="AH16" s="9"/>
      <c r="AI16" s="20" t="s">
        <v>155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8">
        <f t="shared" si="0"/>
        <v>3</v>
      </c>
      <c r="BA16" s="31">
        <f t="shared" si="1"/>
        <v>0</v>
      </c>
      <c r="BB16" s="8">
        <f t="shared" si="2"/>
        <v>0</v>
      </c>
      <c r="BC16" s="8">
        <f t="shared" si="3"/>
        <v>0</v>
      </c>
      <c r="BD16" s="8">
        <f t="shared" si="4"/>
        <v>0</v>
      </c>
      <c r="BE16" s="19">
        <f t="shared" si="5"/>
        <v>0</v>
      </c>
      <c r="BF16" s="10">
        <f t="shared" si="6"/>
        <v>3</v>
      </c>
      <c r="BG16" s="10">
        <f t="shared" si="7"/>
        <v>3</v>
      </c>
    </row>
    <row r="17" spans="1:59" s="10" customFormat="1" x14ac:dyDescent="0.2">
      <c r="A17" s="8" t="s">
        <v>48</v>
      </c>
      <c r="B17" s="8" t="s">
        <v>42</v>
      </c>
      <c r="C17" s="8" t="s">
        <v>51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36" t="s">
        <v>135</v>
      </c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8">
        <f t="shared" si="0"/>
        <v>1</v>
      </c>
      <c r="BA17" s="31">
        <f t="shared" si="1"/>
        <v>1</v>
      </c>
      <c r="BB17" s="8">
        <f t="shared" si="2"/>
        <v>1</v>
      </c>
      <c r="BC17" s="8">
        <f t="shared" si="3"/>
        <v>0</v>
      </c>
      <c r="BD17" s="8">
        <f t="shared" si="4"/>
        <v>0</v>
      </c>
      <c r="BE17" s="19">
        <f t="shared" si="5"/>
        <v>1</v>
      </c>
      <c r="BF17" s="10">
        <f t="shared" si="6"/>
        <v>4</v>
      </c>
      <c r="BG17" s="10">
        <f t="shared" si="7"/>
        <v>4</v>
      </c>
    </row>
    <row r="18" spans="1:59" s="10" customFormat="1" x14ac:dyDescent="0.2">
      <c r="A18" s="16" t="s">
        <v>158</v>
      </c>
      <c r="B18" s="16" t="s">
        <v>144</v>
      </c>
      <c r="C18" s="16" t="s">
        <v>51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6" t="s">
        <v>135</v>
      </c>
      <c r="AH18" s="9"/>
      <c r="AI18" s="9"/>
      <c r="AJ18" s="38" t="s">
        <v>153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8">
        <f t="shared" si="0"/>
        <v>2</v>
      </c>
      <c r="BA18" s="31">
        <f t="shared" si="1"/>
        <v>2</v>
      </c>
      <c r="BB18" s="8">
        <f t="shared" si="2"/>
        <v>1</v>
      </c>
      <c r="BC18" s="8">
        <f t="shared" si="3"/>
        <v>0</v>
      </c>
      <c r="BD18" s="8">
        <f t="shared" si="4"/>
        <v>1</v>
      </c>
      <c r="BE18" s="19">
        <f t="shared" si="5"/>
        <v>1</v>
      </c>
      <c r="BF18" s="10">
        <f t="shared" si="6"/>
        <v>6</v>
      </c>
      <c r="BG18" s="10">
        <f t="shared" si="7"/>
        <v>6</v>
      </c>
    </row>
    <row r="19" spans="1:59" s="10" customFormat="1" x14ac:dyDescent="0.2">
      <c r="A19" s="8" t="s">
        <v>40</v>
      </c>
      <c r="B19" s="8" t="s">
        <v>41</v>
      </c>
      <c r="C19" s="8" t="s">
        <v>11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0" t="s">
        <v>156</v>
      </c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38" t="s">
        <v>204</v>
      </c>
      <c r="AV19" s="9"/>
      <c r="AW19" s="9"/>
      <c r="AX19" s="9"/>
      <c r="AY19" s="9"/>
      <c r="AZ19" s="8">
        <f t="shared" si="0"/>
        <v>2</v>
      </c>
      <c r="BA19" s="31">
        <f t="shared" si="1"/>
        <v>1</v>
      </c>
      <c r="BB19" s="8">
        <f t="shared" si="2"/>
        <v>0</v>
      </c>
      <c r="BC19" s="8">
        <f t="shared" si="3"/>
        <v>0</v>
      </c>
      <c r="BD19" s="8">
        <f t="shared" si="4"/>
        <v>1</v>
      </c>
      <c r="BE19" s="19">
        <f t="shared" si="5"/>
        <v>0.5</v>
      </c>
      <c r="BF19" s="10">
        <f t="shared" si="6"/>
        <v>3</v>
      </c>
      <c r="BG19" s="10">
        <f t="shared" si="7"/>
        <v>3</v>
      </c>
    </row>
    <row r="20" spans="1:59" s="10" customFormat="1" x14ac:dyDescent="0.2">
      <c r="A20" s="8" t="s">
        <v>16</v>
      </c>
      <c r="B20" s="8" t="s">
        <v>43</v>
      </c>
      <c r="C20" s="16" t="s">
        <v>33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49" t="s">
        <v>160</v>
      </c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8">
        <f t="shared" si="0"/>
        <v>1</v>
      </c>
      <c r="BA20" s="31">
        <f t="shared" si="1"/>
        <v>1</v>
      </c>
      <c r="BB20" s="8">
        <f t="shared" si="2"/>
        <v>0</v>
      </c>
      <c r="BC20" s="8">
        <f t="shared" si="3"/>
        <v>1</v>
      </c>
      <c r="BD20" s="8">
        <f t="shared" si="4"/>
        <v>0</v>
      </c>
      <c r="BE20" s="19">
        <f t="shared" si="5"/>
        <v>1</v>
      </c>
      <c r="BF20" s="10">
        <f t="shared" si="6"/>
        <v>3</v>
      </c>
      <c r="BG20" s="10">
        <f t="shared" si="7"/>
        <v>3</v>
      </c>
    </row>
    <row r="21" spans="1:59" s="10" customFormat="1" x14ac:dyDescent="0.2">
      <c r="A21" s="8" t="s">
        <v>44</v>
      </c>
      <c r="B21" s="8" t="s">
        <v>45</v>
      </c>
      <c r="C21" s="8" t="s">
        <v>6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20" t="s">
        <v>89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20" t="s">
        <v>95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8">
        <f t="shared" si="0"/>
        <v>2</v>
      </c>
      <c r="BA21" s="31">
        <f t="shared" si="1"/>
        <v>0</v>
      </c>
      <c r="BB21" s="8">
        <f t="shared" si="2"/>
        <v>0</v>
      </c>
      <c r="BC21" s="8">
        <f t="shared" si="3"/>
        <v>0</v>
      </c>
      <c r="BD21" s="8">
        <f t="shared" si="4"/>
        <v>0</v>
      </c>
      <c r="BE21" s="19">
        <f t="shared" si="5"/>
        <v>0</v>
      </c>
      <c r="BF21" s="10">
        <f t="shared" si="6"/>
        <v>2</v>
      </c>
      <c r="BG21" s="10">
        <f t="shared" si="7"/>
        <v>2</v>
      </c>
    </row>
    <row r="22" spans="1:59" s="10" customFormat="1" x14ac:dyDescent="0.2">
      <c r="A22" s="16" t="s">
        <v>138</v>
      </c>
      <c r="B22" s="16" t="s">
        <v>139</v>
      </c>
      <c r="C22" s="16" t="s">
        <v>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20" t="s">
        <v>141</v>
      </c>
      <c r="AH22" s="9"/>
      <c r="AI22" s="9"/>
      <c r="AJ22" s="20" t="s">
        <v>71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8">
        <f t="shared" si="0"/>
        <v>2</v>
      </c>
      <c r="BA22" s="31">
        <f t="shared" si="1"/>
        <v>0</v>
      </c>
      <c r="BB22" s="8">
        <f t="shared" si="2"/>
        <v>0</v>
      </c>
      <c r="BC22" s="8">
        <f t="shared" si="3"/>
        <v>0</v>
      </c>
      <c r="BD22" s="8">
        <f t="shared" si="4"/>
        <v>0</v>
      </c>
      <c r="BE22" s="19">
        <f t="shared" si="5"/>
        <v>0</v>
      </c>
      <c r="BF22" s="10">
        <f t="shared" si="6"/>
        <v>2</v>
      </c>
      <c r="BG22" s="10">
        <f t="shared" si="7"/>
        <v>2</v>
      </c>
    </row>
    <row r="23" spans="1:59" s="10" customFormat="1" x14ac:dyDescent="0.2">
      <c r="A23" s="16" t="s">
        <v>140</v>
      </c>
      <c r="B23" s="16" t="s">
        <v>143</v>
      </c>
      <c r="C23" s="16" t="s">
        <v>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20" t="s">
        <v>141</v>
      </c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8">
        <f t="shared" si="0"/>
        <v>1</v>
      </c>
      <c r="BA23" s="31">
        <f t="shared" si="1"/>
        <v>0</v>
      </c>
      <c r="BB23" s="8">
        <f t="shared" si="2"/>
        <v>0</v>
      </c>
      <c r="BC23" s="8">
        <f t="shared" si="3"/>
        <v>0</v>
      </c>
      <c r="BD23" s="8">
        <f t="shared" si="4"/>
        <v>0</v>
      </c>
      <c r="BE23" s="19">
        <f t="shared" si="5"/>
        <v>0</v>
      </c>
      <c r="BF23" s="10">
        <f t="shared" si="6"/>
        <v>1</v>
      </c>
      <c r="BG23" s="10">
        <f t="shared" si="7"/>
        <v>1</v>
      </c>
    </row>
    <row r="24" spans="1:59" s="10" customFormat="1" x14ac:dyDescent="0.2">
      <c r="A24" s="16" t="s">
        <v>161</v>
      </c>
      <c r="B24" s="16" t="s">
        <v>162</v>
      </c>
      <c r="C24" s="16" t="s">
        <v>33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20" t="s">
        <v>163</v>
      </c>
      <c r="AK24" s="9"/>
      <c r="AL24" s="9"/>
      <c r="AM24" s="20" t="s">
        <v>173</v>
      </c>
      <c r="AN24" s="9"/>
      <c r="AO24" s="9"/>
      <c r="AP24" s="9"/>
      <c r="AQ24" s="9"/>
      <c r="AR24" s="9"/>
      <c r="AS24" s="9"/>
      <c r="AT24" s="9"/>
      <c r="AU24" s="38" t="s">
        <v>201</v>
      </c>
      <c r="AV24" s="9"/>
      <c r="AW24" s="9"/>
      <c r="AX24" s="9"/>
      <c r="AY24" s="9"/>
      <c r="AZ24" s="8">
        <f t="shared" si="0"/>
        <v>3</v>
      </c>
      <c r="BA24" s="31">
        <f t="shared" si="1"/>
        <v>1</v>
      </c>
      <c r="BB24" s="8">
        <f t="shared" ref="BB24:BB27" si="8">COUNTIF(D24:AY24,"1/*")</f>
        <v>0</v>
      </c>
      <c r="BC24" s="8">
        <f t="shared" ref="BC24:BC28" si="9">COUNTIF(D24:AY24,"2/*")</f>
        <v>0</v>
      </c>
      <c r="BD24" s="8">
        <f t="shared" ref="BD24:BD28" si="10">COUNTIF(D24:AY24,"3/*")</f>
        <v>1</v>
      </c>
      <c r="BE24" s="19">
        <f t="shared" si="5"/>
        <v>0.33333333333333331</v>
      </c>
      <c r="BF24" s="10">
        <f t="shared" si="6"/>
        <v>4</v>
      </c>
      <c r="BG24" s="10">
        <f t="shared" si="7"/>
        <v>4</v>
      </c>
    </row>
    <row r="25" spans="1:59" s="10" customFormat="1" x14ac:dyDescent="0.2">
      <c r="A25" s="16" t="s">
        <v>164</v>
      </c>
      <c r="B25" s="16" t="s">
        <v>165</v>
      </c>
      <c r="C25" s="16" t="s">
        <v>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20" t="s">
        <v>117</v>
      </c>
      <c r="AK25" s="9"/>
      <c r="AL25" s="9"/>
      <c r="AM25" s="9"/>
      <c r="AN25" s="9"/>
      <c r="AO25" s="9"/>
      <c r="AP25" s="9"/>
      <c r="AQ25" s="9"/>
      <c r="AR25" s="20" t="s">
        <v>188</v>
      </c>
      <c r="AS25" s="9"/>
      <c r="AT25" s="9"/>
      <c r="AU25" s="20" t="s">
        <v>202</v>
      </c>
      <c r="AV25" s="9"/>
      <c r="AW25" s="9"/>
      <c r="AX25" s="9"/>
      <c r="AY25" s="9"/>
      <c r="AZ25" s="8">
        <f t="shared" si="0"/>
        <v>3</v>
      </c>
      <c r="BA25" s="31">
        <f t="shared" si="1"/>
        <v>0</v>
      </c>
      <c r="BB25" s="8">
        <f t="shared" si="8"/>
        <v>0</v>
      </c>
      <c r="BC25" s="8">
        <f t="shared" si="9"/>
        <v>0</v>
      </c>
      <c r="BD25" s="8">
        <f t="shared" ref="BD25" si="11">COUNTIF(D25:AY25,"3/*")</f>
        <v>0</v>
      </c>
      <c r="BE25" s="19">
        <f t="shared" si="5"/>
        <v>0</v>
      </c>
      <c r="BF25" s="10">
        <f t="shared" si="6"/>
        <v>3</v>
      </c>
      <c r="BG25" s="10">
        <f t="shared" si="7"/>
        <v>3</v>
      </c>
    </row>
    <row r="26" spans="1:59" s="10" customFormat="1" x14ac:dyDescent="0.2">
      <c r="A26" s="16" t="s">
        <v>38</v>
      </c>
      <c r="B26" s="16" t="s">
        <v>198</v>
      </c>
      <c r="C26" s="16" t="s">
        <v>33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20" t="s">
        <v>200</v>
      </c>
      <c r="AV26" s="9"/>
      <c r="AW26" s="9"/>
      <c r="AX26" s="9"/>
      <c r="AY26" s="9"/>
      <c r="AZ26" s="8">
        <f t="shared" si="0"/>
        <v>1</v>
      </c>
      <c r="BA26" s="31">
        <f t="shared" si="1"/>
        <v>0</v>
      </c>
      <c r="BB26" s="8">
        <f t="shared" si="8"/>
        <v>0</v>
      </c>
      <c r="BC26" s="8">
        <f t="shared" si="9"/>
        <v>0</v>
      </c>
      <c r="BD26" s="8"/>
      <c r="BE26" s="19"/>
    </row>
    <row r="27" spans="1:59" s="10" customFormat="1" x14ac:dyDescent="0.2">
      <c r="A27" s="8" t="s">
        <v>23</v>
      </c>
      <c r="B27" s="8" t="s">
        <v>49</v>
      </c>
      <c r="C27" s="8" t="s">
        <v>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20" t="s">
        <v>213</v>
      </c>
      <c r="AZ27" s="8">
        <f t="shared" si="0"/>
        <v>1</v>
      </c>
      <c r="BA27" s="31">
        <f t="shared" si="1"/>
        <v>0</v>
      </c>
      <c r="BB27" s="8">
        <f t="shared" si="8"/>
        <v>0</v>
      </c>
      <c r="BC27" s="8">
        <f t="shared" si="9"/>
        <v>0</v>
      </c>
      <c r="BD27" s="8">
        <f t="shared" si="10"/>
        <v>0</v>
      </c>
      <c r="BE27" s="19">
        <f t="shared" si="5"/>
        <v>0</v>
      </c>
      <c r="BF27" s="10">
        <f t="shared" si="6"/>
        <v>1</v>
      </c>
      <c r="BG27" s="10">
        <f t="shared" si="7"/>
        <v>1</v>
      </c>
    </row>
    <row r="28" spans="1:59" s="10" customFormat="1" x14ac:dyDescent="0.2">
      <c r="A28" s="8" t="s">
        <v>16</v>
      </c>
      <c r="B28" s="8" t="s">
        <v>15</v>
      </c>
      <c r="C28" s="8" t="s">
        <v>56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20" t="s">
        <v>211</v>
      </c>
      <c r="AZ28" s="8">
        <f t="shared" si="0"/>
        <v>1</v>
      </c>
      <c r="BA28" s="31">
        <f t="shared" si="1"/>
        <v>0</v>
      </c>
      <c r="BB28" s="8">
        <f>COUNTIF(D28:AY28,"1/*")</f>
        <v>0</v>
      </c>
      <c r="BC28" s="8">
        <f t="shared" si="9"/>
        <v>0</v>
      </c>
      <c r="BD28" s="8">
        <f t="shared" si="10"/>
        <v>0</v>
      </c>
      <c r="BE28" s="19">
        <f t="shared" si="5"/>
        <v>0</v>
      </c>
      <c r="BF28" s="10">
        <f t="shared" si="6"/>
        <v>1</v>
      </c>
      <c r="BG28" s="10">
        <f t="shared" si="7"/>
        <v>1</v>
      </c>
    </row>
    <row r="29" spans="1:59" s="10" customFormat="1" x14ac:dyDescent="0.2">
      <c r="A29" s="16" t="s">
        <v>30</v>
      </c>
      <c r="B29" s="16" t="s">
        <v>25</v>
      </c>
      <c r="C29" s="8" t="s">
        <v>50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20" t="s">
        <v>212</v>
      </c>
      <c r="AZ29" s="8">
        <f t="shared" si="0"/>
        <v>1</v>
      </c>
      <c r="BA29" s="31">
        <f t="shared" si="1"/>
        <v>0</v>
      </c>
      <c r="BB29" s="8">
        <f>COUNTIF(D29:AY29,"1/*")</f>
        <v>0</v>
      </c>
      <c r="BC29" s="8">
        <f>COUNTIF(D29:AY29,"2/*")</f>
        <v>0</v>
      </c>
      <c r="BD29" s="8">
        <f>COUNTIF(D29:AY29,"3/*")</f>
        <v>0</v>
      </c>
      <c r="BE29" s="19">
        <f t="shared" si="5"/>
        <v>0</v>
      </c>
      <c r="BF29" s="10">
        <f t="shared" si="6"/>
        <v>1</v>
      </c>
      <c r="BG29" s="10">
        <f t="shared" si="7"/>
        <v>1</v>
      </c>
    </row>
    <row r="30" spans="1:59" s="10" customFormat="1" x14ac:dyDescent="0.2">
      <c r="A30" s="10" t="s">
        <v>26</v>
      </c>
      <c r="D30" s="10">
        <f t="shared" ref="D30:AK30" si="12">COUNTA(D3:D29)</f>
        <v>4</v>
      </c>
      <c r="E30" s="10">
        <f t="shared" si="12"/>
        <v>1</v>
      </c>
      <c r="F30" s="10">
        <f t="shared" si="12"/>
        <v>2</v>
      </c>
      <c r="G30" s="10">
        <f t="shared" si="12"/>
        <v>1</v>
      </c>
      <c r="H30" s="10">
        <f t="shared" si="12"/>
        <v>1</v>
      </c>
      <c r="I30" s="10">
        <f t="shared" si="12"/>
        <v>1</v>
      </c>
      <c r="J30" s="10">
        <f t="shared" si="12"/>
        <v>5</v>
      </c>
      <c r="K30" s="10">
        <f t="shared" si="12"/>
        <v>1</v>
      </c>
      <c r="L30" s="10">
        <f t="shared" si="12"/>
        <v>1</v>
      </c>
      <c r="M30" s="10">
        <f t="shared" si="12"/>
        <v>1</v>
      </c>
      <c r="N30" s="10">
        <f t="shared" si="12"/>
        <v>1</v>
      </c>
      <c r="O30" s="10">
        <f t="shared" si="12"/>
        <v>1</v>
      </c>
      <c r="P30" s="10">
        <f t="shared" si="12"/>
        <v>3</v>
      </c>
      <c r="Q30" s="10">
        <f t="shared" si="12"/>
        <v>2</v>
      </c>
      <c r="R30" s="10">
        <f t="shared" si="12"/>
        <v>1</v>
      </c>
      <c r="S30" s="10">
        <f t="shared" si="12"/>
        <v>6</v>
      </c>
      <c r="T30" s="10">
        <f t="shared" si="12"/>
        <v>2</v>
      </c>
      <c r="U30" s="10">
        <f t="shared" si="12"/>
        <v>1</v>
      </c>
      <c r="V30" s="10">
        <f t="shared" si="12"/>
        <v>1</v>
      </c>
      <c r="W30" s="10">
        <f t="shared" si="12"/>
        <v>1</v>
      </c>
      <c r="X30" s="10">
        <f t="shared" si="12"/>
        <v>4</v>
      </c>
      <c r="Y30" s="10">
        <f t="shared" si="12"/>
        <v>1</v>
      </c>
      <c r="Z30" s="10">
        <f t="shared" si="12"/>
        <v>1</v>
      </c>
      <c r="AA30" s="10">
        <f t="shared" si="12"/>
        <v>1</v>
      </c>
      <c r="AB30" s="10">
        <f t="shared" si="12"/>
        <v>1</v>
      </c>
      <c r="AC30" s="10">
        <f t="shared" si="12"/>
        <v>3</v>
      </c>
      <c r="AD30" s="10">
        <f t="shared" si="12"/>
        <v>5</v>
      </c>
      <c r="AE30" s="10">
        <f t="shared" si="12"/>
        <v>1</v>
      </c>
      <c r="AF30" s="10">
        <f t="shared" si="12"/>
        <v>1</v>
      </c>
      <c r="AG30" s="10">
        <f t="shared" si="12"/>
        <v>8</v>
      </c>
      <c r="AH30" s="10">
        <f t="shared" si="12"/>
        <v>2</v>
      </c>
      <c r="AI30" s="10">
        <f t="shared" si="12"/>
        <v>6</v>
      </c>
      <c r="AJ30" s="10">
        <f t="shared" si="12"/>
        <v>9</v>
      </c>
      <c r="AK30" s="10">
        <f t="shared" si="12"/>
        <v>1</v>
      </c>
      <c r="AL30" s="10">
        <f t="shared" ref="AL30:AO30" si="13">COUNTA(AL3:AL29)</f>
        <v>1</v>
      </c>
      <c r="AM30" s="10">
        <f t="shared" si="13"/>
        <v>3</v>
      </c>
      <c r="AN30" s="10">
        <f t="shared" si="13"/>
        <v>1</v>
      </c>
      <c r="AO30" s="10">
        <f t="shared" si="13"/>
        <v>1</v>
      </c>
      <c r="AP30" s="10">
        <f t="shared" ref="AP30:AY30" si="14">COUNTA(AP3:AP29)</f>
        <v>2</v>
      </c>
      <c r="AQ30" s="10">
        <f t="shared" si="14"/>
        <v>1</v>
      </c>
      <c r="AR30" s="10">
        <f t="shared" si="14"/>
        <v>3</v>
      </c>
      <c r="AS30" s="10">
        <f t="shared" si="14"/>
        <v>1</v>
      </c>
      <c r="AT30" s="10">
        <f t="shared" si="14"/>
        <v>1</v>
      </c>
      <c r="AU30" s="10">
        <f t="shared" si="14"/>
        <v>8</v>
      </c>
      <c r="AV30" s="10">
        <f t="shared" si="14"/>
        <v>2</v>
      </c>
      <c r="AW30" s="10">
        <f t="shared" si="14"/>
        <v>2</v>
      </c>
      <c r="AX30" s="10">
        <f t="shared" si="14"/>
        <v>2</v>
      </c>
      <c r="AY30" s="10">
        <f t="shared" si="14"/>
        <v>6</v>
      </c>
      <c r="AZ30" s="11">
        <f>SUM(AZ3:AZ29)</f>
        <v>115</v>
      </c>
      <c r="BA30" s="11">
        <f>SUM(BA3:BA29)</f>
        <v>46</v>
      </c>
      <c r="BB30" s="11">
        <f>SUM(BB3:BB29)</f>
        <v>22</v>
      </c>
      <c r="BC30" s="11">
        <f>SUM(BC3:BC29)</f>
        <v>10</v>
      </c>
      <c r="BD30" s="11">
        <f>SUM(BD3:BD29)</f>
        <v>14</v>
      </c>
    </row>
    <row r="31" spans="1:59" s="10" customFormat="1" x14ac:dyDescent="0.2">
      <c r="BA31" s="11"/>
    </row>
    <row r="32" spans="1:59" s="5" customFormat="1" ht="40" x14ac:dyDescent="0.2">
      <c r="A32" s="5" t="s">
        <v>27</v>
      </c>
      <c r="D32" s="5" t="s">
        <v>14</v>
      </c>
      <c r="G32" s="23"/>
      <c r="H32" s="23"/>
      <c r="I32" s="23"/>
      <c r="J32" s="58" t="s">
        <v>14</v>
      </c>
      <c r="K32" s="58"/>
      <c r="L32" s="23"/>
      <c r="M32" s="23"/>
      <c r="N32" s="23"/>
      <c r="O32" s="23"/>
      <c r="P32" s="23" t="s">
        <v>14</v>
      </c>
      <c r="Q32" s="23"/>
      <c r="R32" s="23"/>
      <c r="S32" s="23" t="s">
        <v>14</v>
      </c>
      <c r="T32" s="23" t="s">
        <v>14</v>
      </c>
      <c r="U32" s="23"/>
      <c r="V32" s="23"/>
      <c r="X32" s="23" t="s">
        <v>23</v>
      </c>
      <c r="AD32" s="23" t="s">
        <v>23</v>
      </c>
      <c r="AG32" s="23" t="s">
        <v>23</v>
      </c>
      <c r="AI32" s="23" t="s">
        <v>23</v>
      </c>
      <c r="AJ32" s="23" t="s">
        <v>23</v>
      </c>
      <c r="AP32" s="23" t="s">
        <v>23</v>
      </c>
      <c r="AR32" s="23" t="s">
        <v>99</v>
      </c>
      <c r="AS32" s="23" t="s">
        <v>23</v>
      </c>
      <c r="AT32" s="23" t="s">
        <v>23</v>
      </c>
      <c r="AU32" s="23" t="s">
        <v>99</v>
      </c>
      <c r="BA32" s="6"/>
    </row>
    <row r="33" spans="10:36" ht="40" x14ac:dyDescent="0.2">
      <c r="J33" s="23" t="s">
        <v>23</v>
      </c>
      <c r="S33" s="23" t="s">
        <v>23</v>
      </c>
      <c r="T33" s="23" t="s">
        <v>23</v>
      </c>
      <c r="AG33" s="48" t="s">
        <v>137</v>
      </c>
      <c r="AJ33" s="23" t="s">
        <v>99</v>
      </c>
    </row>
    <row r="34" spans="10:36" ht="40" x14ac:dyDescent="0.2">
      <c r="T34" s="23" t="s">
        <v>99</v>
      </c>
      <c r="AJ34" s="23" t="s">
        <v>40</v>
      </c>
    </row>
    <row r="35" spans="10:36" ht="20" x14ac:dyDescent="0.2">
      <c r="AJ35" s="23" t="s">
        <v>157</v>
      </c>
    </row>
  </sheetData>
  <autoFilter ref="A2:C30" xr:uid="{7094B1CC-9F3B-48F5-A947-8CE8DE6993EE}"/>
  <mergeCells count="7">
    <mergeCell ref="A3:A4"/>
    <mergeCell ref="B3:B4"/>
    <mergeCell ref="BF1:BG1"/>
    <mergeCell ref="J32:K32"/>
    <mergeCell ref="A13:A14"/>
    <mergeCell ref="B13:B14"/>
    <mergeCell ref="S2:T2"/>
  </mergeCells>
  <phoneticPr fontId="14" type="noConversion"/>
  <conditionalFormatting sqref="BB3:BB29">
    <cfRule type="cellIs" dxfId="1" priority="5" operator="equal">
      <formula>0</formula>
    </cfRule>
  </conditionalFormatting>
  <conditionalFormatting sqref="BA3:BA29 BC3:BE29">
    <cfRule type="cellIs" dxfId="0" priority="4" operator="equal">
      <formula>0</formula>
    </cfRule>
  </conditionalFormatting>
  <pageMargins left="0.75" right="0.75" top="1" bottom="1" header="0.5" footer="0.5"/>
  <pageSetup paperSize="9" orientation="portrait" r:id="rId1"/>
  <ignoredErrors>
    <ignoredError sqref="J5 D5 K13 O11 Q4 P9 P21 S7 S15 W9 Y11 AJ18 AI19 AI15:AI16 AI7 AI5 S5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Frédérique GILLET</cp:lastModifiedBy>
  <dcterms:created xsi:type="dcterms:W3CDTF">2020-03-11T16:06:34Z</dcterms:created>
  <dcterms:modified xsi:type="dcterms:W3CDTF">2023-06-29T19:50:16Z</dcterms:modified>
</cp:coreProperties>
</file>