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ropbox\Dropbox\LaRiposte Tassin\50-Resultats &amp; Palmares\"/>
    </mc:Choice>
  </mc:AlternateContent>
  <xr:revisionPtr revIDLastSave="0" documentId="13_ncr:1_{7EB1B8DE-6EB3-4603-9FB5-152A158551D7}" xr6:coauthVersionLast="47" xr6:coauthVersionMax="47" xr10:uidLastSave="{00000000-0000-0000-0000-000000000000}"/>
  <bookViews>
    <workbookView xWindow="-23148" yWindow="2928" windowWidth="23256" windowHeight="12456" tabRatio="500" xr2:uid="{00000000-000D-0000-FFFF-FFFF00000000}"/>
  </bookViews>
  <sheets>
    <sheet name="Résultats 2024-2025" sheetId="1" r:id="rId1"/>
  </sheets>
  <definedNames>
    <definedName name="_xlnm._FilterDatabase" localSheetId="0" hidden="1">'Résultats 2024-2025'!$A$2:$C$42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K38" i="1" l="1"/>
  <c r="BK39" i="1"/>
  <c r="BK40" i="1"/>
  <c r="BK41" i="1"/>
  <c r="BK42" i="1"/>
  <c r="BO26" i="1"/>
  <c r="BO27" i="1"/>
  <c r="BO28" i="1"/>
  <c r="BO29" i="1"/>
  <c r="BO30" i="1"/>
  <c r="BN27" i="1"/>
  <c r="BN28" i="1"/>
  <c r="BN29" i="1"/>
  <c r="BM27" i="1"/>
  <c r="BM28" i="1"/>
  <c r="BK27" i="1"/>
  <c r="BK28" i="1"/>
  <c r="BK29" i="1"/>
  <c r="BA36" i="1"/>
  <c r="AZ36" i="1"/>
  <c r="AX36" i="1"/>
  <c r="BO24" i="1"/>
  <c r="BO25" i="1"/>
  <c r="BN24" i="1"/>
  <c r="BN25" i="1"/>
  <c r="BN26" i="1"/>
  <c r="BN30" i="1"/>
  <c r="BM24" i="1"/>
  <c r="BM25" i="1"/>
  <c r="BM26" i="1"/>
  <c r="BL26" i="1" s="1"/>
  <c r="BP26" i="1" s="1"/>
  <c r="BM29" i="1"/>
  <c r="BK25" i="1"/>
  <c r="BK26" i="1"/>
  <c r="AK36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31" i="1"/>
  <c r="BO32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31" i="1"/>
  <c r="BN32" i="1"/>
  <c r="BM14" i="1"/>
  <c r="BM15" i="1"/>
  <c r="BM16" i="1"/>
  <c r="BM17" i="1"/>
  <c r="BM18" i="1"/>
  <c r="BM19" i="1"/>
  <c r="BM20" i="1"/>
  <c r="BM21" i="1"/>
  <c r="BM22" i="1"/>
  <c r="BM23" i="1"/>
  <c r="BM30" i="1"/>
  <c r="BM31" i="1"/>
  <c r="BM32" i="1"/>
  <c r="BK22" i="1"/>
  <c r="BK23" i="1"/>
  <c r="BK24" i="1"/>
  <c r="BK18" i="1"/>
  <c r="BI36" i="1"/>
  <c r="BJ36" i="1"/>
  <c r="BB36" i="1"/>
  <c r="BC36" i="1"/>
  <c r="BD36" i="1"/>
  <c r="BE36" i="1"/>
  <c r="BF36" i="1"/>
  <c r="BG36" i="1"/>
  <c r="BH36" i="1"/>
  <c r="AY36" i="1"/>
  <c r="AT36" i="1"/>
  <c r="AW36" i="1"/>
  <c r="AQ36" i="1"/>
  <c r="AR36" i="1"/>
  <c r="AN36" i="1"/>
  <c r="AO36" i="1"/>
  <c r="AP36" i="1"/>
  <c r="AL36" i="1"/>
  <c r="AM36" i="1"/>
  <c r="AI36" i="1"/>
  <c r="AJ36" i="1"/>
  <c r="AG36" i="1"/>
  <c r="AH36" i="1"/>
  <c r="AD36" i="1"/>
  <c r="AE36" i="1"/>
  <c r="V36" i="1"/>
  <c r="W36" i="1"/>
  <c r="X36" i="1"/>
  <c r="Y36" i="1"/>
  <c r="BK20" i="1"/>
  <c r="BK19" i="1"/>
  <c r="BK21" i="1"/>
  <c r="BK17" i="1"/>
  <c r="BK16" i="1"/>
  <c r="BK15" i="1"/>
  <c r="BK14" i="1"/>
  <c r="BM13" i="1"/>
  <c r="BK13" i="1"/>
  <c r="BM12" i="1"/>
  <c r="BK12" i="1"/>
  <c r="BN11" i="1"/>
  <c r="BM11" i="1"/>
  <c r="BK11" i="1"/>
  <c r="BO10" i="1"/>
  <c r="BN10" i="1"/>
  <c r="BM10" i="1"/>
  <c r="BK10" i="1"/>
  <c r="BO9" i="1"/>
  <c r="BN9" i="1"/>
  <c r="BM9" i="1"/>
  <c r="BK9" i="1"/>
  <c r="BO8" i="1"/>
  <c r="BN8" i="1"/>
  <c r="BM8" i="1"/>
  <c r="BK8" i="1"/>
  <c r="BO7" i="1"/>
  <c r="BN7" i="1"/>
  <c r="BM7" i="1"/>
  <c r="BK7" i="1"/>
  <c r="L36" i="1"/>
  <c r="U36" i="1"/>
  <c r="S36" i="1"/>
  <c r="BO33" i="1"/>
  <c r="BO34" i="1"/>
  <c r="BN33" i="1"/>
  <c r="BN34" i="1"/>
  <c r="BM33" i="1"/>
  <c r="BM34" i="1"/>
  <c r="BK33" i="1"/>
  <c r="Q36" i="1"/>
  <c r="BO4" i="1"/>
  <c r="BO5" i="1"/>
  <c r="BO6" i="1"/>
  <c r="BO35" i="1"/>
  <c r="BN4" i="1"/>
  <c r="BN5" i="1"/>
  <c r="BN6" i="1"/>
  <c r="BN35" i="1"/>
  <c r="BM4" i="1"/>
  <c r="BM5" i="1"/>
  <c r="BM6" i="1"/>
  <c r="BM35" i="1"/>
  <c r="P36" i="1"/>
  <c r="N36" i="1"/>
  <c r="O36" i="1"/>
  <c r="M36" i="1"/>
  <c r="J36" i="1"/>
  <c r="H36" i="1"/>
  <c r="I36" i="1"/>
  <c r="F36" i="1"/>
  <c r="BK34" i="1"/>
  <c r="BK31" i="1"/>
  <c r="BK32" i="1"/>
  <c r="E36" i="1"/>
  <c r="AV36" i="1"/>
  <c r="AU36" i="1"/>
  <c r="AS36" i="1"/>
  <c r="D36" i="1"/>
  <c r="AB36" i="1"/>
  <c r="AC36" i="1"/>
  <c r="AF36" i="1"/>
  <c r="BK4" i="1"/>
  <c r="AA36" i="1"/>
  <c r="Z36" i="1"/>
  <c r="R36" i="1"/>
  <c r="BN3" i="1"/>
  <c r="BO3" i="1"/>
  <c r="BK5" i="1"/>
  <c r="BK6" i="1"/>
  <c r="BK30" i="1"/>
  <c r="BK35" i="1"/>
  <c r="K36" i="1"/>
  <c r="G36" i="1"/>
  <c r="T36" i="1"/>
  <c r="BK3" i="1"/>
  <c r="BM3" i="1"/>
  <c r="BP39" i="1" l="1"/>
  <c r="BL27" i="1"/>
  <c r="BP27" i="1" s="1"/>
  <c r="BL28" i="1"/>
  <c r="BP28" i="1" s="1"/>
  <c r="BL22" i="1"/>
  <c r="BP22" i="1" s="1"/>
  <c r="BL18" i="1"/>
  <c r="BR18" i="1" s="1"/>
  <c r="BQ18" i="1" s="1"/>
  <c r="BL14" i="1"/>
  <c r="BP14" i="1" s="1"/>
  <c r="BL21" i="1"/>
  <c r="BP21" i="1" s="1"/>
  <c r="BL25" i="1"/>
  <c r="BP25" i="1" s="1"/>
  <c r="BR26" i="1"/>
  <c r="BQ26" i="1" s="1"/>
  <c r="BL29" i="1"/>
  <c r="BP29" i="1" s="1"/>
  <c r="BL15" i="1"/>
  <c r="BR15" i="1" s="1"/>
  <c r="BQ15" i="1" s="1"/>
  <c r="BL23" i="1"/>
  <c r="BR23" i="1" s="1"/>
  <c r="BQ23" i="1" s="1"/>
  <c r="BL20" i="1"/>
  <c r="BP20" i="1" s="1"/>
  <c r="BL19" i="1"/>
  <c r="BP19" i="1" s="1"/>
  <c r="BL17" i="1"/>
  <c r="BP17" i="1" s="1"/>
  <c r="BL24" i="1"/>
  <c r="BP24" i="1" s="1"/>
  <c r="BL16" i="1"/>
  <c r="BP16" i="1" s="1"/>
  <c r="BL30" i="1"/>
  <c r="BP30" i="1" s="1"/>
  <c r="BL32" i="1"/>
  <c r="BP32" i="1" s="1"/>
  <c r="BL31" i="1"/>
  <c r="BP31" i="1" s="1"/>
  <c r="BL9" i="1"/>
  <c r="BP9" i="1" s="1"/>
  <c r="BL11" i="1"/>
  <c r="BR11" i="1" s="1"/>
  <c r="BQ11" i="1" s="1"/>
  <c r="BL13" i="1"/>
  <c r="BP13" i="1" s="1"/>
  <c r="BL12" i="1"/>
  <c r="BP12" i="1" s="1"/>
  <c r="BL10" i="1"/>
  <c r="BP10" i="1" s="1"/>
  <c r="BL7" i="1"/>
  <c r="BP7" i="1" s="1"/>
  <c r="BL8" i="1"/>
  <c r="BP8" i="1" s="1"/>
  <c r="BL33" i="1"/>
  <c r="BR33" i="1" s="1"/>
  <c r="BQ33" i="1" s="1"/>
  <c r="BL35" i="1"/>
  <c r="BP35" i="1" s="1"/>
  <c r="BL34" i="1"/>
  <c r="BL4" i="1"/>
  <c r="BL5" i="1"/>
  <c r="BP5" i="1" s="1"/>
  <c r="BL6" i="1"/>
  <c r="BR6" i="1" s="1"/>
  <c r="BQ6" i="1" s="1"/>
  <c r="BK36" i="1"/>
  <c r="BL3" i="1"/>
  <c r="BP3" i="1" s="1"/>
  <c r="BN36" i="1"/>
  <c r="BO36" i="1"/>
  <c r="BM36" i="1"/>
  <c r="BR22" i="1" l="1"/>
  <c r="BP18" i="1"/>
  <c r="BR27" i="1"/>
  <c r="BQ27" i="1" s="1"/>
  <c r="BR25" i="1"/>
  <c r="BQ25" i="1" s="1"/>
  <c r="BP15" i="1"/>
  <c r="BP23" i="1"/>
  <c r="BR34" i="1"/>
  <c r="BQ34" i="1" s="1"/>
  <c r="BP34" i="1"/>
  <c r="BR17" i="1"/>
  <c r="BQ17" i="1" s="1"/>
  <c r="BR20" i="1"/>
  <c r="BR24" i="1"/>
  <c r="BQ24" i="1" s="1"/>
  <c r="BR28" i="1"/>
  <c r="BQ28" i="1" s="1"/>
  <c r="BR19" i="1"/>
  <c r="BR21" i="1"/>
  <c r="BR16" i="1"/>
  <c r="BQ16" i="1" s="1"/>
  <c r="BR9" i="1"/>
  <c r="BQ9" i="1" s="1"/>
  <c r="BP11" i="1"/>
  <c r="BR14" i="1"/>
  <c r="BQ14" i="1" s="1"/>
  <c r="BR13" i="1"/>
  <c r="BQ13" i="1" s="1"/>
  <c r="BR12" i="1"/>
  <c r="BQ12" i="1" s="1"/>
  <c r="BR10" i="1"/>
  <c r="BQ10" i="1" s="1"/>
  <c r="BR7" i="1"/>
  <c r="BQ7" i="1" s="1"/>
  <c r="BR8" i="1"/>
  <c r="BQ8" i="1" s="1"/>
  <c r="BP33" i="1"/>
  <c r="BR32" i="1"/>
  <c r="BR31" i="1"/>
  <c r="BR4" i="1"/>
  <c r="BP4" i="1"/>
  <c r="BR30" i="1"/>
  <c r="BR29" i="1"/>
  <c r="BR3" i="1"/>
  <c r="BR35" i="1"/>
  <c r="BQ35" i="1" s="1"/>
  <c r="BR5" i="1"/>
  <c r="BQ5" i="1" s="1"/>
  <c r="BP6" i="1"/>
  <c r="BL36" i="1"/>
  <c r="BL38" i="1" s="1"/>
  <c r="BQ21" i="1" l="1"/>
  <c r="BQ19" i="1"/>
  <c r="BQ31" i="1"/>
  <c r="BQ3" i="1"/>
  <c r="BL37" i="1"/>
  <c r="BQ29" i="1"/>
</calcChain>
</file>

<file path=xl/sharedStrings.xml><?xml version="1.0" encoding="utf-8"?>
<sst xmlns="http://schemas.openxmlformats.org/spreadsheetml/2006/main" count="421" uniqueCount="277">
  <si>
    <t>Podium</t>
  </si>
  <si>
    <t>Or</t>
  </si>
  <si>
    <t>Argent</t>
  </si>
  <si>
    <t>Bronze</t>
  </si>
  <si>
    <t>Prénom</t>
  </si>
  <si>
    <t>Nom</t>
  </si>
  <si>
    <t>M13</t>
  </si>
  <si>
    <t>M20</t>
  </si>
  <si>
    <t>Mael</t>
  </si>
  <si>
    <t>Bernard</t>
  </si>
  <si>
    <t>M15</t>
  </si>
  <si>
    <t>Mathieu</t>
  </si>
  <si>
    <t>Dufaur</t>
  </si>
  <si>
    <t>Guillaume</t>
  </si>
  <si>
    <t>Gillet</t>
  </si>
  <si>
    <t>Antoine</t>
  </si>
  <si>
    <t>V2</t>
  </si>
  <si>
    <t>Marseille</t>
  </si>
  <si>
    <t>Noémie</t>
  </si>
  <si>
    <t>Théolan</t>
  </si>
  <si>
    <t>Vildrac</t>
  </si>
  <si>
    <t>Nb</t>
  </si>
  <si>
    <t>Arbitre(s)</t>
  </si>
  <si>
    <t>Cat</t>
  </si>
  <si>
    <t>Pts</t>
  </si>
  <si>
    <t>Julien-Cédric</t>
  </si>
  <si>
    <t>Ethan</t>
  </si>
  <si>
    <t>Broggini</t>
  </si>
  <si>
    <t>M11</t>
  </si>
  <si>
    <t>Loucian</t>
  </si>
  <si>
    <t>Lancial</t>
  </si>
  <si>
    <t>Pierre</t>
  </si>
  <si>
    <t>Wiatr</t>
  </si>
  <si>
    <t>Raphaël</t>
  </si>
  <si>
    <t>Chaverot</t>
  </si>
  <si>
    <t>Louis</t>
  </si>
  <si>
    <t>Charmetant</t>
  </si>
  <si>
    <t>Roux</t>
  </si>
  <si>
    <t>Gelin</t>
  </si>
  <si>
    <t>Thimothée</t>
  </si>
  <si>
    <t>Maes</t>
  </si>
  <si>
    <t>Ryan</t>
  </si>
  <si>
    <t>Henstock</t>
  </si>
  <si>
    <t>V1</t>
  </si>
  <si>
    <t>Sénior</t>
  </si>
  <si>
    <t>Nb
Compet</t>
  </si>
  <si>
    <t>De Saint André</t>
  </si>
  <si>
    <t>1/2 Finale FDJ
Livry</t>
  </si>
  <si>
    <t>Foucauld</t>
  </si>
  <si>
    <t>Arthur</t>
  </si>
  <si>
    <t>Chevalerias</t>
  </si>
  <si>
    <t>Tournoi St Paul 3 chateaux</t>
  </si>
  <si>
    <t>ARAMIS 
Equip M15</t>
  </si>
  <si>
    <t>Guimbeski</t>
  </si>
  <si>
    <t>M17</t>
  </si>
  <si>
    <t>Montluçon Regional
M17 / Vétérans</t>
  </si>
  <si>
    <t>Annonay
M15</t>
  </si>
  <si>
    <t>nb Compet</t>
  </si>
  <si>
    <t>Ratio</t>
  </si>
  <si>
    <t>Podium / compet</t>
  </si>
  <si>
    <t>Caluire
M13/M17</t>
  </si>
  <si>
    <t>Fête de L'épée
EOL</t>
  </si>
  <si>
    <t>Tournoi des Jeunes Pousses
Bourg les Valences</t>
  </si>
  <si>
    <t>Jules</t>
  </si>
  <si>
    <t>Blanc</t>
  </si>
  <si>
    <t>Réocreux</t>
  </si>
  <si>
    <t>Coach(s)</t>
  </si>
  <si>
    <t>9/21</t>
  </si>
  <si>
    <t>14/21</t>
  </si>
  <si>
    <t>2/30</t>
  </si>
  <si>
    <t>26/30</t>
  </si>
  <si>
    <t>5/30</t>
  </si>
  <si>
    <t>20/30</t>
  </si>
  <si>
    <t>21/30</t>
  </si>
  <si>
    <t>43/50</t>
  </si>
  <si>
    <t>Reg Aura M17
Aubenas</t>
  </si>
  <si>
    <t>Reg Aura M17 
Privas</t>
  </si>
  <si>
    <t>Reg Aura M20
Valence</t>
  </si>
  <si>
    <t>14/22</t>
  </si>
  <si>
    <t>1/41</t>
  </si>
  <si>
    <t>2/41</t>
  </si>
  <si>
    <t>8/41</t>
  </si>
  <si>
    <t>11/41</t>
  </si>
  <si>
    <t>EN1 - M20
Rodez</t>
  </si>
  <si>
    <t>EN1 - M17
Rodez</t>
  </si>
  <si>
    <t>100/238</t>
  </si>
  <si>
    <t>62/149</t>
  </si>
  <si>
    <t>29/260</t>
  </si>
  <si>
    <t>115/260</t>
  </si>
  <si>
    <t>259/260</t>
  </si>
  <si>
    <t>37/260</t>
  </si>
  <si>
    <t>210/227</t>
  </si>
  <si>
    <t>Tournoi U23 International
Colmar</t>
  </si>
  <si>
    <t>St Sigolène Régional
M13 / M17</t>
  </si>
  <si>
    <t>9/40</t>
  </si>
  <si>
    <t>3/40</t>
  </si>
  <si>
    <t>1/40</t>
  </si>
  <si>
    <t>21/40</t>
  </si>
  <si>
    <t>20/40</t>
  </si>
  <si>
    <t>26/40</t>
  </si>
  <si>
    <t>39/41</t>
  </si>
  <si>
    <t>29/41</t>
  </si>
  <si>
    <t>12/41</t>
  </si>
  <si>
    <t>30/41</t>
  </si>
  <si>
    <t>113/213</t>
  </si>
  <si>
    <t>73/127</t>
  </si>
  <si>
    <t>EN2 - M20
Chaumont</t>
  </si>
  <si>
    <t>Challenge Modial M17
Grenoble</t>
  </si>
  <si>
    <t>219/242</t>
  </si>
  <si>
    <t>168/242</t>
  </si>
  <si>
    <t>Zone 
M15 &amp;M20
Aix en Prov.</t>
  </si>
  <si>
    <t>31/32</t>
  </si>
  <si>
    <t>8/16</t>
  </si>
  <si>
    <t>9/69</t>
  </si>
  <si>
    <t>17/69</t>
  </si>
  <si>
    <t>36/69</t>
  </si>
  <si>
    <t>Regional Universitaire
Lyon</t>
  </si>
  <si>
    <t>1/6</t>
  </si>
  <si>
    <t>12/15</t>
  </si>
  <si>
    <t>9/13</t>
  </si>
  <si>
    <t>Tournoi M9/M11
Ambérieu</t>
  </si>
  <si>
    <t>Olivia</t>
  </si>
  <si>
    <t>Michel</t>
  </si>
  <si>
    <t>M9</t>
  </si>
  <si>
    <t>2/4</t>
  </si>
  <si>
    <t>2/14</t>
  </si>
  <si>
    <t>Marin</t>
  </si>
  <si>
    <t>5/14</t>
  </si>
  <si>
    <t>Dept Drome Ardéche M13
Aubenas</t>
  </si>
  <si>
    <t>16/35</t>
  </si>
  <si>
    <t>6/35</t>
  </si>
  <si>
    <t>5/35</t>
  </si>
  <si>
    <t>65/234</t>
  </si>
  <si>
    <t>114/234</t>
  </si>
  <si>
    <t>139/234</t>
  </si>
  <si>
    <t>121/234</t>
  </si>
  <si>
    <t>67/86</t>
  </si>
  <si>
    <t>St Sigolène Régional
Sénior</t>
  </si>
  <si>
    <r>
      <rPr>
        <b/>
        <sz val="9"/>
        <color theme="1"/>
        <rFont val="Calibri (Corps)"/>
      </rPr>
      <t xml:space="preserve">Zone Aura M15 </t>
    </r>
    <r>
      <rPr>
        <b/>
        <sz val="9"/>
        <color theme="1"/>
        <rFont val="Calibri"/>
        <family val="2"/>
        <scheme val="minor"/>
      </rPr>
      <t>(H2032)
Valence</t>
    </r>
  </si>
  <si>
    <t>EN2 - M17
Montélimar</t>
  </si>
  <si>
    <t>EN3 - Sénior
Lisieux
Le Foussard</t>
  </si>
  <si>
    <t>241/280</t>
  </si>
  <si>
    <t>EN2 - M17
Le Havre</t>
  </si>
  <si>
    <t>56/219</t>
  </si>
  <si>
    <t>134/219</t>
  </si>
  <si>
    <t>Divonne Regional
Vétérans</t>
  </si>
  <si>
    <t>11/11</t>
  </si>
  <si>
    <t>Décines
Circuit Dept
M9/M11/M13/M15</t>
  </si>
  <si>
    <t>1/21</t>
  </si>
  <si>
    <t>2/21</t>
  </si>
  <si>
    <t>7/21</t>
  </si>
  <si>
    <t>6/19</t>
  </si>
  <si>
    <t>5/20</t>
  </si>
  <si>
    <t>EN3 - M20
Lille</t>
  </si>
  <si>
    <t>70/110</t>
  </si>
  <si>
    <t>Annonay
Eq Séniors</t>
  </si>
  <si>
    <t>22/22</t>
  </si>
  <si>
    <t>5/22</t>
  </si>
  <si>
    <t>3/22</t>
  </si>
  <si>
    <t>2/9</t>
  </si>
  <si>
    <t xml:space="preserve"> </t>
  </si>
  <si>
    <t>3/9</t>
  </si>
  <si>
    <t>Zone Senior
Bron</t>
  </si>
  <si>
    <t>64/99</t>
  </si>
  <si>
    <t>1/4 Finale FdJ
Bron</t>
  </si>
  <si>
    <t>1/73</t>
  </si>
  <si>
    <t>29/73</t>
  </si>
  <si>
    <t>23/73</t>
  </si>
  <si>
    <t>Regional
M17 / Sénior
Gex</t>
  </si>
  <si>
    <t>Régional
M11 / M15
Chabeuil</t>
  </si>
  <si>
    <t>Tassin
Reg Equip
M15/M20</t>
  </si>
  <si>
    <t>Tassin
Reg Equip
M13/M17</t>
  </si>
  <si>
    <t>Corbas
M13 / M17</t>
  </si>
  <si>
    <t>Corbas
M15 / Sénior</t>
  </si>
  <si>
    <t>EN4 -Senior
Chalons Ch.</t>
  </si>
  <si>
    <t>EN4 - M17
Laon</t>
  </si>
  <si>
    <t>EN4 - M17
Equipe
Laon</t>
  </si>
  <si>
    <t>Critérium DA
M15/Sénior
SP3Chtx</t>
  </si>
  <si>
    <t>EN4 - M20
Toulouse</t>
  </si>
  <si>
    <t>Divonne</t>
  </si>
  <si>
    <t>EN4 - Vétéran
Clermont-fd</t>
  </si>
  <si>
    <t>10-11 mai 25</t>
  </si>
  <si>
    <t>Chpts France M17
Arras</t>
  </si>
  <si>
    <t>Chpts France Universitaire</t>
  </si>
  <si>
    <t>17-18 mai 25</t>
  </si>
  <si>
    <t>Fête des Jeunes
Saclay</t>
  </si>
  <si>
    <t>FdJ Equip.
Saclay</t>
  </si>
  <si>
    <t>Coupe du Grand Sud-Est
Epinal</t>
  </si>
  <si>
    <t>2/10</t>
  </si>
  <si>
    <t>5/10</t>
  </si>
  <si>
    <t>23/30</t>
  </si>
  <si>
    <t>2/6</t>
  </si>
  <si>
    <t>3/16</t>
  </si>
  <si>
    <t>5/16</t>
  </si>
  <si>
    <t>1/10</t>
  </si>
  <si>
    <t>3/5</t>
  </si>
  <si>
    <t>Alice</t>
  </si>
  <si>
    <t>Pairard</t>
  </si>
  <si>
    <t>11/12</t>
  </si>
  <si>
    <t>10/12</t>
  </si>
  <si>
    <t>Robin</t>
  </si>
  <si>
    <t>Collier</t>
  </si>
  <si>
    <t>261/289</t>
  </si>
  <si>
    <t>2/8</t>
  </si>
  <si>
    <t>10/13</t>
  </si>
  <si>
    <t>10/28</t>
  </si>
  <si>
    <r>
      <t xml:space="preserve">Circuit Dept
</t>
    </r>
    <r>
      <rPr>
        <sz val="10"/>
        <color theme="1"/>
        <rFont val="Calibri (Corps)"/>
      </rPr>
      <t>M9/M11/M13</t>
    </r>
    <r>
      <rPr>
        <sz val="11"/>
        <color theme="1"/>
        <rFont val="Calibri"/>
        <family val="2"/>
        <scheme val="minor"/>
      </rPr>
      <t xml:space="preserve">
Barbas</t>
    </r>
  </si>
  <si>
    <t>7/9</t>
  </si>
  <si>
    <t>5/11</t>
  </si>
  <si>
    <t>7/11</t>
  </si>
  <si>
    <t>38/230</t>
  </si>
  <si>
    <t>49/230</t>
  </si>
  <si>
    <t>79/230</t>
  </si>
  <si>
    <t>197/230</t>
  </si>
  <si>
    <t>20/41</t>
  </si>
  <si>
    <t>9/16</t>
  </si>
  <si>
    <t>10/16</t>
  </si>
  <si>
    <t>82/95</t>
  </si>
  <si>
    <t>10/10</t>
  </si>
  <si>
    <t>1/22</t>
  </si>
  <si>
    <t>10/22</t>
  </si>
  <si>
    <t>1/13</t>
  </si>
  <si>
    <t>6/13</t>
  </si>
  <si>
    <t>7/13</t>
  </si>
  <si>
    <t>2/13</t>
  </si>
  <si>
    <t>14/234</t>
  </si>
  <si>
    <t>29/234</t>
  </si>
  <si>
    <t>148/234</t>
  </si>
  <si>
    <t>74/234</t>
  </si>
  <si>
    <t>25/38</t>
  </si>
  <si>
    <t>Océane</t>
  </si>
  <si>
    <t>Danée</t>
  </si>
  <si>
    <t>Sorel</t>
  </si>
  <si>
    <t>Abloncy</t>
  </si>
  <si>
    <t>12/13</t>
  </si>
  <si>
    <t>1/7</t>
  </si>
  <si>
    <t>1/4</t>
  </si>
  <si>
    <t>4/11</t>
  </si>
  <si>
    <t>88/114</t>
  </si>
  <si>
    <t>Annonaay
Equipe 2</t>
  </si>
  <si>
    <t>5/6</t>
  </si>
  <si>
    <t>3/6</t>
  </si>
  <si>
    <t>59/65</t>
  </si>
  <si>
    <t>Rég Sénior
Dpt M11
Vénissieux</t>
  </si>
  <si>
    <t>Open M15
Vénissieux</t>
  </si>
  <si>
    <t>7/16</t>
  </si>
  <si>
    <t>Challenge
Rippinger
Autun</t>
  </si>
  <si>
    <t>6/14</t>
  </si>
  <si>
    <t>1/16</t>
  </si>
  <si>
    <t>49/152</t>
  </si>
  <si>
    <t>99/152</t>
  </si>
  <si>
    <t>100/152</t>
  </si>
  <si>
    <t>Chpts France Equipe M17
Arras</t>
  </si>
  <si>
    <t>2/28</t>
  </si>
  <si>
    <t>Chpt Rhône
M9/M11/M13 Décines</t>
  </si>
  <si>
    <t>1/2</t>
  </si>
  <si>
    <t>11/16</t>
  </si>
  <si>
    <t>Nathen</t>
  </si>
  <si>
    <t>Margitay</t>
  </si>
  <si>
    <t>16/16</t>
  </si>
  <si>
    <t>6/7</t>
  </si>
  <si>
    <t>3/12</t>
  </si>
  <si>
    <t>6/16</t>
  </si>
  <si>
    <t>14/16</t>
  </si>
  <si>
    <t xml:space="preserve"> 05 et 06 avril 25</t>
  </si>
  <si>
    <t>8 et 9 mars 25</t>
  </si>
  <si>
    <t>162/209</t>
  </si>
  <si>
    <t>180/209</t>
  </si>
  <si>
    <t>178/209</t>
  </si>
  <si>
    <t>Clément</t>
  </si>
  <si>
    <t>42/112</t>
  </si>
  <si>
    <t>100/112</t>
  </si>
  <si>
    <t>28/28</t>
  </si>
  <si>
    <t>16/28</t>
  </si>
  <si>
    <t>7/28</t>
  </si>
  <si>
    <t>Critérium Mondial</t>
  </si>
  <si>
    <t>51/75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</si>
</sst>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d\-mmm\-yy;@"/>
  </numFmts>
  <fonts count="2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(Corps)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 (Corps)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66B8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164" fontId="5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6" fillId="8" borderId="0" xfId="0" applyNumberFormat="1" applyFont="1" applyFill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11" fillId="6" borderId="0" xfId="0" applyNumberFormat="1" applyFont="1" applyFill="1" applyAlignment="1">
      <alignment horizontal="center" vertical="center" wrapText="1"/>
    </xf>
    <xf numFmtId="164" fontId="11" fillId="5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5" fillId="10" borderId="1" xfId="0" applyNumberFormat="1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center" vertical="center"/>
    </xf>
    <xf numFmtId="49" fontId="5" fillId="1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theme="0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42"/>
  <sheetViews>
    <sheetView tabSelected="1" zoomScale="70" zoomScaleNormal="70" workbookViewId="0">
      <pane xSplit="3" ySplit="2" topLeftCell="AY3" activePane="bottomRight" state="frozen"/>
      <selection pane="topRight" activeCell="D1" sqref="D1"/>
      <selection pane="bottomLeft" activeCell="A3" sqref="A3"/>
      <selection pane="bottomRight" activeCell="A3" sqref="A3:A35"/>
    </sheetView>
  </sheetViews>
  <sheetFormatPr baseColWidth="10" defaultColWidth="10.796875" defaultRowHeight="18"/>
  <cols>
    <col min="1" max="1" width="15.296875" style="12" bestFit="1" customWidth="1"/>
    <col min="2" max="2" width="15.69921875" style="12" bestFit="1" customWidth="1"/>
    <col min="3" max="3" width="10.796875" style="12" bestFit="1" customWidth="1"/>
    <col min="4" max="4" width="13.69921875" style="12" bestFit="1" customWidth="1"/>
    <col min="5" max="5" width="11" style="12" bestFit="1" customWidth="1"/>
    <col min="6" max="6" width="11.5" style="12" bestFit="1" customWidth="1"/>
    <col min="7" max="7" width="11.296875" style="12" bestFit="1" customWidth="1"/>
    <col min="8" max="9" width="9.69921875" style="12" bestFit="1" customWidth="1"/>
    <col min="10" max="10" width="11.69921875" style="12" bestFit="1" customWidth="1"/>
    <col min="11" max="13" width="10.19921875" style="12" bestFit="1" customWidth="1"/>
    <col min="14" max="14" width="11.296875" style="12" bestFit="1" customWidth="1"/>
    <col min="15" max="15" width="10.5" style="12" customWidth="1"/>
    <col min="16" max="16" width="11.296875" style="12" bestFit="1" customWidth="1"/>
    <col min="17" max="17" width="10" style="12" bestFit="1" customWidth="1"/>
    <col min="18" max="18" width="11.796875" style="12" bestFit="1" customWidth="1"/>
    <col min="19" max="19" width="10.796875" style="12" bestFit="1" customWidth="1"/>
    <col min="20" max="20" width="10" style="12" bestFit="1" customWidth="1"/>
    <col min="21" max="21" width="12.796875" style="12" customWidth="1"/>
    <col min="22" max="22" width="10.5" style="12" bestFit="1" customWidth="1"/>
    <col min="23" max="25" width="10.5" style="12" customWidth="1"/>
    <col min="26" max="28" width="10.796875" style="12" customWidth="1"/>
    <col min="29" max="31" width="11.69921875" style="12" customWidth="1"/>
    <col min="32" max="32" width="10.296875" style="12" bestFit="1" customWidth="1"/>
    <col min="33" max="33" width="10.296875" style="12" customWidth="1"/>
    <col min="34" max="36" width="10.796875" style="12" customWidth="1"/>
    <col min="37" max="37" width="11.69921875" style="12" bestFit="1" customWidth="1"/>
    <col min="38" max="42" width="10.796875" style="12" customWidth="1"/>
    <col min="43" max="43" width="13.19921875" style="12" bestFit="1" customWidth="1"/>
    <col min="44" max="44" width="10.19921875" style="12" customWidth="1"/>
    <col min="45" max="45" width="11.796875" style="12" bestFit="1" customWidth="1"/>
    <col min="46" max="46" width="10.19921875" style="12" bestFit="1" customWidth="1"/>
    <col min="47" max="47" width="9.296875" style="12" bestFit="1" customWidth="1"/>
    <col min="48" max="48" width="9.796875" style="12" customWidth="1"/>
    <col min="49" max="57" width="12" style="12" customWidth="1"/>
    <col min="58" max="58" width="13.69921875" style="12" customWidth="1"/>
    <col min="59" max="62" width="12" style="12" customWidth="1"/>
    <col min="63" max="63" width="8.5" style="13" bestFit="1" customWidth="1"/>
    <col min="64" max="64" width="8.69921875" style="14" bestFit="1" customWidth="1"/>
    <col min="65" max="65" width="7" style="13" customWidth="1"/>
    <col min="66" max="66" width="6.69921875" style="13" bestFit="1" customWidth="1"/>
    <col min="67" max="67" width="7" style="13" bestFit="1" customWidth="1"/>
    <col min="68" max="16384" width="10.796875" style="13"/>
  </cols>
  <sheetData>
    <row r="1" spans="1:70" s="3" customFormat="1">
      <c r="A1" s="1"/>
      <c r="B1" s="2"/>
      <c r="C1" s="2"/>
      <c r="D1" s="17">
        <v>45564</v>
      </c>
      <c r="E1" s="17">
        <v>45570</v>
      </c>
      <c r="F1" s="66">
        <v>45578</v>
      </c>
      <c r="G1" s="67"/>
      <c r="H1" s="17">
        <v>45585</v>
      </c>
      <c r="I1" s="17">
        <v>45586</v>
      </c>
      <c r="J1" s="17">
        <v>45591</v>
      </c>
      <c r="K1" s="17">
        <v>45606</v>
      </c>
      <c r="L1" s="17">
        <v>45607</v>
      </c>
      <c r="M1" s="17">
        <v>45613</v>
      </c>
      <c r="N1" s="17">
        <v>45619</v>
      </c>
      <c r="O1" s="17">
        <v>45627</v>
      </c>
      <c r="P1" s="17">
        <v>45631</v>
      </c>
      <c r="Q1" s="17">
        <v>45633</v>
      </c>
      <c r="R1" s="66">
        <v>45634</v>
      </c>
      <c r="S1" s="67"/>
      <c r="T1" s="17">
        <v>46006</v>
      </c>
      <c r="U1" s="17">
        <v>45669</v>
      </c>
      <c r="V1" s="66">
        <v>45676</v>
      </c>
      <c r="W1" s="67"/>
      <c r="X1" s="66">
        <v>45682</v>
      </c>
      <c r="Y1" s="67"/>
      <c r="Z1" s="66">
        <v>45683</v>
      </c>
      <c r="AA1" s="67"/>
      <c r="AB1" s="17">
        <v>45689</v>
      </c>
      <c r="AC1" s="17">
        <v>45690</v>
      </c>
      <c r="AD1" s="17">
        <v>45697</v>
      </c>
      <c r="AE1" s="17">
        <v>45697</v>
      </c>
      <c r="AF1" s="17">
        <v>45703</v>
      </c>
      <c r="AG1" s="17">
        <v>45704</v>
      </c>
      <c r="AH1" s="17">
        <v>45710</v>
      </c>
      <c r="AI1" s="66" t="s">
        <v>265</v>
      </c>
      <c r="AJ1" s="67"/>
      <c r="AK1" s="17">
        <v>45731</v>
      </c>
      <c r="AL1" s="17">
        <v>45731</v>
      </c>
      <c r="AM1" s="17">
        <v>45732</v>
      </c>
      <c r="AN1" s="17">
        <v>45732</v>
      </c>
      <c r="AO1" s="17">
        <v>45738</v>
      </c>
      <c r="AP1" s="17">
        <v>45739</v>
      </c>
      <c r="AQ1" s="17">
        <v>45745</v>
      </c>
      <c r="AR1" s="17">
        <v>45380</v>
      </c>
      <c r="AS1" s="17">
        <v>45746</v>
      </c>
      <c r="AT1" s="17">
        <v>45749</v>
      </c>
      <c r="AU1" s="66" t="s">
        <v>264</v>
      </c>
      <c r="AV1" s="67"/>
      <c r="AW1" s="62">
        <v>45759</v>
      </c>
      <c r="AX1" s="62">
        <v>45759</v>
      </c>
      <c r="AY1" s="17">
        <v>45766</v>
      </c>
      <c r="AZ1" s="17">
        <v>45767</v>
      </c>
      <c r="BA1" s="17">
        <v>45767</v>
      </c>
      <c r="BB1" s="17">
        <v>45785</v>
      </c>
      <c r="BC1" s="66" t="s">
        <v>181</v>
      </c>
      <c r="BD1" s="67"/>
      <c r="BE1" s="17" t="s">
        <v>184</v>
      </c>
      <c r="BF1" s="17">
        <v>45802</v>
      </c>
      <c r="BG1" s="17">
        <v>45822</v>
      </c>
      <c r="BH1" s="17">
        <v>45829</v>
      </c>
      <c r="BI1" s="17">
        <v>45830</v>
      </c>
      <c r="BJ1" s="17">
        <v>45844</v>
      </c>
      <c r="BL1" s="24" t="s">
        <v>0</v>
      </c>
      <c r="BM1" s="23" t="s">
        <v>1</v>
      </c>
      <c r="BN1" s="25" t="s">
        <v>2</v>
      </c>
      <c r="BO1" s="26" t="s">
        <v>3</v>
      </c>
      <c r="BQ1" s="70" t="s">
        <v>24</v>
      </c>
      <c r="BR1" s="70"/>
    </row>
    <row r="2" spans="1:70" s="5" customFormat="1" ht="57.6">
      <c r="A2" s="4" t="s">
        <v>4</v>
      </c>
      <c r="B2" s="4" t="s">
        <v>5</v>
      </c>
      <c r="C2" s="15" t="s">
        <v>23</v>
      </c>
      <c r="D2" s="45" t="s">
        <v>76</v>
      </c>
      <c r="E2" s="30" t="s">
        <v>75</v>
      </c>
      <c r="F2" s="30" t="s">
        <v>77</v>
      </c>
      <c r="G2" s="42" t="s">
        <v>138</v>
      </c>
      <c r="H2" s="47" t="s">
        <v>83</v>
      </c>
      <c r="I2" s="47" t="s">
        <v>84</v>
      </c>
      <c r="J2" s="48" t="s">
        <v>92</v>
      </c>
      <c r="K2" s="45" t="s">
        <v>93</v>
      </c>
      <c r="L2" s="45" t="s">
        <v>137</v>
      </c>
      <c r="M2" s="47" t="s">
        <v>106</v>
      </c>
      <c r="N2" s="49" t="s">
        <v>107</v>
      </c>
      <c r="O2" s="45" t="s">
        <v>110</v>
      </c>
      <c r="P2" s="28" t="s">
        <v>116</v>
      </c>
      <c r="Q2" s="45" t="s">
        <v>120</v>
      </c>
      <c r="R2" s="30" t="s">
        <v>55</v>
      </c>
      <c r="S2" s="45" t="s">
        <v>128</v>
      </c>
      <c r="T2" s="43" t="s">
        <v>139</v>
      </c>
      <c r="U2" s="44" t="s">
        <v>140</v>
      </c>
      <c r="V2" s="43" t="s">
        <v>142</v>
      </c>
      <c r="W2" s="45" t="s">
        <v>145</v>
      </c>
      <c r="X2" s="46" t="s">
        <v>147</v>
      </c>
      <c r="Y2" s="43" t="s">
        <v>153</v>
      </c>
      <c r="Z2" s="50" t="s">
        <v>56</v>
      </c>
      <c r="AA2" s="50" t="s">
        <v>155</v>
      </c>
      <c r="AB2" s="28" t="s">
        <v>162</v>
      </c>
      <c r="AC2" s="55" t="s">
        <v>164</v>
      </c>
      <c r="AD2" s="55" t="s">
        <v>168</v>
      </c>
      <c r="AE2" s="55" t="s">
        <v>169</v>
      </c>
      <c r="AF2" s="28" t="s">
        <v>170</v>
      </c>
      <c r="AG2" s="28" t="s">
        <v>171</v>
      </c>
      <c r="AH2" s="57" t="s">
        <v>174</v>
      </c>
      <c r="AI2" s="58" t="s">
        <v>172</v>
      </c>
      <c r="AJ2" s="58" t="s">
        <v>173</v>
      </c>
      <c r="AK2" s="58" t="s">
        <v>206</v>
      </c>
      <c r="AL2" s="57" t="s">
        <v>175</v>
      </c>
      <c r="AM2" s="57" t="s">
        <v>176</v>
      </c>
      <c r="AN2" s="58" t="s">
        <v>177</v>
      </c>
      <c r="AO2" s="57" t="s">
        <v>178</v>
      </c>
      <c r="AP2" s="58" t="s">
        <v>179</v>
      </c>
      <c r="AQ2" s="59" t="s">
        <v>62</v>
      </c>
      <c r="AR2" s="20" t="s">
        <v>60</v>
      </c>
      <c r="AS2" s="57" t="s">
        <v>47</v>
      </c>
      <c r="AT2" s="61" t="s">
        <v>183</v>
      </c>
      <c r="AU2" s="20" t="s">
        <v>61</v>
      </c>
      <c r="AV2" s="20" t="s">
        <v>61</v>
      </c>
      <c r="AW2" s="20" t="s">
        <v>180</v>
      </c>
      <c r="AX2" s="20" t="s">
        <v>239</v>
      </c>
      <c r="AY2" s="20" t="s">
        <v>243</v>
      </c>
      <c r="AZ2" s="20" t="s">
        <v>244</v>
      </c>
      <c r="BA2" s="20" t="s">
        <v>246</v>
      </c>
      <c r="BB2" s="27" t="s">
        <v>51</v>
      </c>
      <c r="BC2" s="60" t="s">
        <v>182</v>
      </c>
      <c r="BD2" s="60" t="s">
        <v>252</v>
      </c>
      <c r="BE2" s="20" t="s">
        <v>52</v>
      </c>
      <c r="BF2" s="63" t="s">
        <v>254</v>
      </c>
      <c r="BG2" s="60" t="s">
        <v>187</v>
      </c>
      <c r="BH2" s="22" t="s">
        <v>185</v>
      </c>
      <c r="BI2" s="22" t="s">
        <v>186</v>
      </c>
      <c r="BJ2" s="21" t="s">
        <v>275</v>
      </c>
      <c r="BK2" s="24" t="s">
        <v>45</v>
      </c>
      <c r="BL2" s="6"/>
      <c r="BM2" s="7"/>
      <c r="BN2" s="7"/>
      <c r="BO2" s="7"/>
    </row>
    <row r="3" spans="1:70" s="10" customFormat="1">
      <c r="A3" s="64" t="s">
        <v>19</v>
      </c>
      <c r="B3" s="64" t="s">
        <v>20</v>
      </c>
      <c r="C3" s="8" t="s">
        <v>54</v>
      </c>
      <c r="D3" s="32" t="s">
        <v>67</v>
      </c>
      <c r="E3" s="39" t="s">
        <v>69</v>
      </c>
      <c r="F3" s="9"/>
      <c r="G3" s="9"/>
      <c r="H3" s="9"/>
      <c r="I3" s="32" t="s">
        <v>87</v>
      </c>
      <c r="J3" s="9"/>
      <c r="K3" s="32" t="s">
        <v>94</v>
      </c>
      <c r="L3" s="9"/>
      <c r="M3" s="9"/>
      <c r="N3" s="32" t="s">
        <v>108</v>
      </c>
      <c r="O3" s="9"/>
      <c r="P3" s="9"/>
      <c r="Q3" s="9"/>
      <c r="R3" s="9"/>
      <c r="S3" s="9"/>
      <c r="T3" s="32" t="s">
        <v>132</v>
      </c>
      <c r="U3" s="9"/>
      <c r="V3" s="32" t="s">
        <v>143</v>
      </c>
      <c r="W3" s="9"/>
      <c r="X3" s="9"/>
      <c r="Y3" s="9"/>
      <c r="Z3" s="9"/>
      <c r="AA3" s="39" t="s">
        <v>159</v>
      </c>
      <c r="AB3" s="9"/>
      <c r="AC3" s="9"/>
      <c r="AD3" s="39" t="s">
        <v>188</v>
      </c>
      <c r="AE3" s="9"/>
      <c r="AF3" s="9"/>
      <c r="AG3" s="41" t="s">
        <v>195</v>
      </c>
      <c r="AH3" s="9"/>
      <c r="AI3" s="9"/>
      <c r="AJ3" s="9"/>
      <c r="AK3" s="9"/>
      <c r="AL3" s="32" t="s">
        <v>210</v>
      </c>
      <c r="AM3" s="32" t="s">
        <v>214</v>
      </c>
      <c r="AN3" s="9"/>
      <c r="AO3" s="9"/>
      <c r="AP3" s="9"/>
      <c r="AQ3" s="9"/>
      <c r="AR3" s="40" t="s">
        <v>221</v>
      </c>
      <c r="AS3" s="9"/>
      <c r="AT3" s="9"/>
      <c r="AU3" s="9"/>
      <c r="AV3" s="40" t="s">
        <v>236</v>
      </c>
      <c r="AW3" s="9"/>
      <c r="AX3" s="32" t="s">
        <v>240</v>
      </c>
      <c r="AY3" s="9"/>
      <c r="AZ3" s="9"/>
      <c r="BA3" s="9"/>
      <c r="BB3" s="9"/>
      <c r="BC3" s="32" t="s">
        <v>249</v>
      </c>
      <c r="BD3" s="39" t="s">
        <v>253</v>
      </c>
      <c r="BE3" s="9"/>
      <c r="BF3" s="9"/>
      <c r="BG3" s="9"/>
      <c r="BH3" s="9"/>
      <c r="BI3" s="9"/>
      <c r="BJ3" s="9"/>
      <c r="BK3" s="8">
        <f t="shared" ref="BK3:BK35" si="0">COUNTA(D3:BJ3)</f>
        <v>17</v>
      </c>
      <c r="BL3" s="31">
        <f t="shared" ref="BL3:BL35" si="1">BM3+BN3+BO3</f>
        <v>7</v>
      </c>
      <c r="BM3" s="8">
        <f t="shared" ref="BM3:BM35" si="2">COUNTIF(D3:BJ3,"1/*")</f>
        <v>2</v>
      </c>
      <c r="BN3" s="8">
        <f t="shared" ref="BN3:BN35" si="3">COUNTIF(D3:BJ3,"2/*")</f>
        <v>4</v>
      </c>
      <c r="BO3" s="8">
        <f t="shared" ref="BO3:BO35" si="4">COUNTIF(D3:BJ3,"3/*")</f>
        <v>1</v>
      </c>
      <c r="BP3" s="18">
        <f t="shared" ref="BP3:BP35" si="5">BL3/BK3</f>
        <v>0.41176470588235292</v>
      </c>
      <c r="BQ3" s="71">
        <f>BR3+BR4</f>
        <v>36</v>
      </c>
      <c r="BR3" s="10">
        <f t="shared" ref="BR3:BR35" si="6">(BK3-BL3)+(BM3*4)+(BN3*3)+(BO3*2)</f>
        <v>32</v>
      </c>
    </row>
    <row r="4" spans="1:70" s="10" customFormat="1">
      <c r="A4" s="65"/>
      <c r="B4" s="65"/>
      <c r="C4" s="8" t="s">
        <v>7</v>
      </c>
      <c r="D4" s="9"/>
      <c r="E4" s="9"/>
      <c r="F4" s="32" t="s">
        <v>78</v>
      </c>
      <c r="G4" s="9"/>
      <c r="H4" s="32" t="s">
        <v>85</v>
      </c>
      <c r="I4" s="9"/>
      <c r="J4" s="9"/>
      <c r="K4" s="9"/>
      <c r="L4" s="9"/>
      <c r="M4" s="32" t="s">
        <v>104</v>
      </c>
      <c r="N4" s="9"/>
      <c r="O4" s="32" t="s">
        <v>111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8">
        <f t="shared" si="0"/>
        <v>4</v>
      </c>
      <c r="BL4" s="31">
        <f t="shared" si="1"/>
        <v>0</v>
      </c>
      <c r="BM4" s="8">
        <f t="shared" si="2"/>
        <v>0</v>
      </c>
      <c r="BN4" s="8">
        <f t="shared" si="3"/>
        <v>0</v>
      </c>
      <c r="BO4" s="8">
        <f t="shared" si="4"/>
        <v>0</v>
      </c>
      <c r="BP4" s="18">
        <f t="shared" si="5"/>
        <v>0</v>
      </c>
      <c r="BQ4" s="71"/>
      <c r="BR4" s="10">
        <f t="shared" si="6"/>
        <v>4</v>
      </c>
    </row>
    <row r="5" spans="1:70" s="10" customFormat="1">
      <c r="A5" s="8" t="s">
        <v>8</v>
      </c>
      <c r="B5" s="8" t="s">
        <v>9</v>
      </c>
      <c r="C5" s="16" t="s">
        <v>54</v>
      </c>
      <c r="D5" s="9"/>
      <c r="E5" s="32" t="s">
        <v>71</v>
      </c>
      <c r="F5" s="9"/>
      <c r="G5" s="9"/>
      <c r="H5" s="9"/>
      <c r="I5" s="32" t="s">
        <v>90</v>
      </c>
      <c r="J5" s="9"/>
      <c r="K5" s="41" t="s">
        <v>95</v>
      </c>
      <c r="L5" s="9"/>
      <c r="M5" s="9"/>
      <c r="N5" s="32" t="s">
        <v>109</v>
      </c>
      <c r="O5" s="9"/>
      <c r="P5" s="9"/>
      <c r="Q5" s="9"/>
      <c r="R5" s="9"/>
      <c r="S5" s="9"/>
      <c r="T5" s="32" t="s">
        <v>133</v>
      </c>
      <c r="U5" s="9"/>
      <c r="V5" s="9"/>
      <c r="W5" s="9"/>
      <c r="X5" s="9"/>
      <c r="Y5" s="9"/>
      <c r="Z5" s="9"/>
      <c r="AA5" s="39" t="s">
        <v>159</v>
      </c>
      <c r="AB5" s="9"/>
      <c r="AC5" s="9"/>
      <c r="AD5" s="9"/>
      <c r="AE5" s="9"/>
      <c r="AF5" s="9"/>
      <c r="AG5" s="41" t="s">
        <v>195</v>
      </c>
      <c r="AH5" s="9"/>
      <c r="AI5" s="9"/>
      <c r="AJ5" s="9"/>
      <c r="AK5" s="9"/>
      <c r="AL5" s="32" t="s">
        <v>211</v>
      </c>
      <c r="AM5" s="32" t="s">
        <v>214</v>
      </c>
      <c r="AN5" s="9"/>
      <c r="AO5" s="9"/>
      <c r="AP5" s="9"/>
      <c r="AQ5" s="9"/>
      <c r="AR5" s="9"/>
      <c r="AS5" s="9"/>
      <c r="AT5" s="9"/>
      <c r="AU5" s="9"/>
      <c r="AV5" s="40" t="s">
        <v>236</v>
      </c>
      <c r="AW5" s="9"/>
      <c r="AX5" s="9"/>
      <c r="AY5" s="9"/>
      <c r="AZ5" s="9"/>
      <c r="BA5" s="9"/>
      <c r="BB5" s="9"/>
      <c r="BC5" s="32" t="s">
        <v>251</v>
      </c>
      <c r="BD5" s="39" t="s">
        <v>253</v>
      </c>
      <c r="BE5" s="9"/>
      <c r="BF5" s="9"/>
      <c r="BG5" s="9"/>
      <c r="BH5" s="9"/>
      <c r="BI5" s="9"/>
      <c r="BJ5" s="9"/>
      <c r="BK5" s="8">
        <f t="shared" si="0"/>
        <v>12</v>
      </c>
      <c r="BL5" s="31">
        <f t="shared" si="1"/>
        <v>5</v>
      </c>
      <c r="BM5" s="8">
        <f t="shared" si="2"/>
        <v>1</v>
      </c>
      <c r="BN5" s="8">
        <f t="shared" si="3"/>
        <v>2</v>
      </c>
      <c r="BO5" s="8">
        <f t="shared" si="4"/>
        <v>2</v>
      </c>
      <c r="BP5" s="18">
        <f t="shared" si="5"/>
        <v>0.41666666666666669</v>
      </c>
      <c r="BQ5" s="10">
        <f>BR5</f>
        <v>21</v>
      </c>
      <c r="BR5" s="10">
        <f t="shared" si="6"/>
        <v>21</v>
      </c>
    </row>
    <row r="6" spans="1:70" s="10" customFormat="1">
      <c r="A6" s="8" t="s">
        <v>15</v>
      </c>
      <c r="B6" s="8" t="s">
        <v>17</v>
      </c>
      <c r="C6" s="8" t="s">
        <v>54</v>
      </c>
      <c r="D6" s="32" t="s">
        <v>68</v>
      </c>
      <c r="E6" s="32" t="s">
        <v>70</v>
      </c>
      <c r="F6" s="9"/>
      <c r="G6" s="9"/>
      <c r="H6" s="9"/>
      <c r="I6" s="32" t="s">
        <v>88</v>
      </c>
      <c r="J6" s="9"/>
      <c r="K6" s="40" t="s">
        <v>96</v>
      </c>
      <c r="L6" s="9"/>
      <c r="M6" s="9"/>
      <c r="N6" s="9"/>
      <c r="O6" s="9"/>
      <c r="P6" s="9"/>
      <c r="Q6" s="9"/>
      <c r="R6" s="32" t="s">
        <v>119</v>
      </c>
      <c r="S6" s="9"/>
      <c r="T6" s="32" t="s">
        <v>134</v>
      </c>
      <c r="U6" s="9"/>
      <c r="V6" s="32" t="s">
        <v>144</v>
      </c>
      <c r="W6" s="9"/>
      <c r="X6" s="9"/>
      <c r="Y6" s="9"/>
      <c r="Z6" s="9"/>
      <c r="AA6" s="39" t="s">
        <v>159</v>
      </c>
      <c r="AB6" s="9"/>
      <c r="AC6" s="9"/>
      <c r="AD6" s="32" t="s">
        <v>189</v>
      </c>
      <c r="AE6" s="9"/>
      <c r="AF6" s="9"/>
      <c r="AG6" s="41" t="s">
        <v>195</v>
      </c>
      <c r="AH6" s="9"/>
      <c r="AI6" s="39" t="s">
        <v>203</v>
      </c>
      <c r="AJ6" s="9"/>
      <c r="AK6" s="9"/>
      <c r="AL6" s="32" t="s">
        <v>212</v>
      </c>
      <c r="AM6" s="32" t="s">
        <v>214</v>
      </c>
      <c r="AN6" s="9"/>
      <c r="AO6" s="9"/>
      <c r="AP6" s="9"/>
      <c r="AQ6" s="9"/>
      <c r="AR6" s="32" t="s">
        <v>222</v>
      </c>
      <c r="AS6" s="9"/>
      <c r="AT6" s="9"/>
      <c r="AU6" s="9"/>
      <c r="AV6" s="9"/>
      <c r="AW6" s="9"/>
      <c r="AX6" s="41" t="s">
        <v>241</v>
      </c>
      <c r="AY6" s="9"/>
      <c r="AZ6" s="9"/>
      <c r="BA6" s="32" t="s">
        <v>247</v>
      </c>
      <c r="BB6" s="9"/>
      <c r="BC6" s="32" t="s">
        <v>250</v>
      </c>
      <c r="BD6" s="39" t="s">
        <v>253</v>
      </c>
      <c r="BE6" s="9"/>
      <c r="BF6" s="9"/>
      <c r="BG6" s="9"/>
      <c r="BH6" s="9"/>
      <c r="BI6" s="9"/>
      <c r="BJ6" s="9"/>
      <c r="BK6" s="8">
        <f t="shared" si="0"/>
        <v>18</v>
      </c>
      <c r="BL6" s="31">
        <f t="shared" si="1"/>
        <v>6</v>
      </c>
      <c r="BM6" s="8">
        <f t="shared" si="2"/>
        <v>1</v>
      </c>
      <c r="BN6" s="8">
        <f t="shared" si="3"/>
        <v>3</v>
      </c>
      <c r="BO6" s="8">
        <f t="shared" si="4"/>
        <v>2</v>
      </c>
      <c r="BP6" s="18">
        <f t="shared" si="5"/>
        <v>0.33333333333333331</v>
      </c>
      <c r="BQ6" s="10">
        <f t="shared" ref="BQ6:BQ35" si="7">BR6</f>
        <v>29</v>
      </c>
      <c r="BR6" s="10">
        <f t="shared" si="6"/>
        <v>29</v>
      </c>
    </row>
    <row r="7" spans="1:70" s="10" customFormat="1">
      <c r="A7" s="8" t="s">
        <v>35</v>
      </c>
      <c r="B7" s="8" t="s">
        <v>36</v>
      </c>
      <c r="C7" s="16" t="s">
        <v>54</v>
      </c>
      <c r="D7" s="9"/>
      <c r="E7" s="32" t="s">
        <v>70</v>
      </c>
      <c r="F7" s="9"/>
      <c r="G7" s="9"/>
      <c r="H7" s="9"/>
      <c r="I7" s="32" t="s">
        <v>89</v>
      </c>
      <c r="J7" s="9"/>
      <c r="K7" s="32" t="s">
        <v>99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39" t="s">
        <v>159</v>
      </c>
      <c r="AB7" s="9"/>
      <c r="AC7" s="9"/>
      <c r="AD7" s="9"/>
      <c r="AE7" s="9"/>
      <c r="AF7" s="9"/>
      <c r="AG7" s="41" t="s">
        <v>195</v>
      </c>
      <c r="AH7" s="9"/>
      <c r="AI7" s="9"/>
      <c r="AJ7" s="9"/>
      <c r="AK7" s="9"/>
      <c r="AL7" s="32" t="s">
        <v>213</v>
      </c>
      <c r="AM7" s="32" t="s">
        <v>214</v>
      </c>
      <c r="AN7" s="9"/>
      <c r="AO7" s="9"/>
      <c r="AP7" s="9"/>
      <c r="AQ7" s="9"/>
      <c r="AR7" s="32" t="s">
        <v>223</v>
      </c>
      <c r="AS7" s="9"/>
      <c r="AT7" s="9"/>
      <c r="AU7" s="9"/>
      <c r="AV7" s="40" t="s">
        <v>236</v>
      </c>
      <c r="AW7" s="9"/>
      <c r="AX7" s="41" t="s">
        <v>241</v>
      </c>
      <c r="AY7" s="9"/>
      <c r="AZ7" s="9"/>
      <c r="BA7" s="9"/>
      <c r="BB7" s="9"/>
      <c r="BC7" s="9"/>
      <c r="BD7" s="39" t="s">
        <v>253</v>
      </c>
      <c r="BE7" s="9"/>
      <c r="BF7" s="9"/>
      <c r="BG7" s="9"/>
      <c r="BH7" s="9"/>
      <c r="BI7" s="9"/>
      <c r="BJ7" s="9"/>
      <c r="BK7" s="8">
        <f t="shared" si="0"/>
        <v>11</v>
      </c>
      <c r="BL7" s="31">
        <f t="shared" ref="BL7:BL32" si="8">BM7+BN7+BO7</f>
        <v>5</v>
      </c>
      <c r="BM7" s="8">
        <f t="shared" si="2"/>
        <v>1</v>
      </c>
      <c r="BN7" s="8">
        <f t="shared" si="3"/>
        <v>2</v>
      </c>
      <c r="BO7" s="8">
        <f t="shared" si="4"/>
        <v>2</v>
      </c>
      <c r="BP7" s="18">
        <f t="shared" ref="BP7:BP32" si="9">BL7/BK7</f>
        <v>0.45454545454545453</v>
      </c>
      <c r="BQ7" s="10">
        <f t="shared" ref="BQ7:BQ28" si="10">BR7</f>
        <v>20</v>
      </c>
      <c r="BR7" s="10">
        <f t="shared" ref="BR7:BR28" si="11">(BK7-BL7)+(BM7*4)+(BN7*3)+(BO7*2)</f>
        <v>20</v>
      </c>
    </row>
    <row r="8" spans="1:70" s="10" customFormat="1">
      <c r="A8" s="8" t="s">
        <v>41</v>
      </c>
      <c r="B8" s="8" t="s">
        <v>42</v>
      </c>
      <c r="C8" s="8" t="s">
        <v>54</v>
      </c>
      <c r="D8" s="9"/>
      <c r="E8" s="32" t="s">
        <v>72</v>
      </c>
      <c r="F8" s="9"/>
      <c r="G8" s="9"/>
      <c r="H8" s="9"/>
      <c r="I8" s="9"/>
      <c r="J8" s="9"/>
      <c r="K8" s="32" t="s">
        <v>97</v>
      </c>
      <c r="L8" s="9"/>
      <c r="M8" s="9"/>
      <c r="N8" s="9"/>
      <c r="O8" s="9"/>
      <c r="P8" s="9"/>
      <c r="Q8" s="9"/>
      <c r="R8" s="9"/>
      <c r="S8" s="9"/>
      <c r="T8" s="32" t="s">
        <v>135</v>
      </c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8">
        <f t="shared" si="0"/>
        <v>3</v>
      </c>
      <c r="BL8" s="31">
        <f t="shared" si="8"/>
        <v>0</v>
      </c>
      <c r="BM8" s="8">
        <f t="shared" si="2"/>
        <v>0</v>
      </c>
      <c r="BN8" s="8">
        <f t="shared" si="3"/>
        <v>0</v>
      </c>
      <c r="BO8" s="8">
        <f t="shared" si="4"/>
        <v>0</v>
      </c>
      <c r="BP8" s="18">
        <f t="shared" si="9"/>
        <v>0</v>
      </c>
      <c r="BQ8" s="10">
        <f t="shared" si="10"/>
        <v>3</v>
      </c>
      <c r="BR8" s="10">
        <f t="shared" si="11"/>
        <v>3</v>
      </c>
    </row>
    <row r="9" spans="1:70" s="10" customFormat="1">
      <c r="A9" s="8" t="s">
        <v>11</v>
      </c>
      <c r="B9" s="8" t="s">
        <v>12</v>
      </c>
      <c r="C9" s="16" t="s">
        <v>54</v>
      </c>
      <c r="D9" s="9"/>
      <c r="E9" s="32" t="s">
        <v>73</v>
      </c>
      <c r="F9" s="9"/>
      <c r="G9" s="9"/>
      <c r="H9" s="9"/>
      <c r="I9" s="9"/>
      <c r="J9" s="9"/>
      <c r="K9" s="32" t="s">
        <v>98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32" t="s">
        <v>240</v>
      </c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8">
        <f t="shared" si="0"/>
        <v>3</v>
      </c>
      <c r="BL9" s="31">
        <f t="shared" si="8"/>
        <v>0</v>
      </c>
      <c r="BM9" s="8">
        <f t="shared" si="2"/>
        <v>0</v>
      </c>
      <c r="BN9" s="8">
        <f t="shared" si="3"/>
        <v>0</v>
      </c>
      <c r="BO9" s="8">
        <f t="shared" si="4"/>
        <v>0</v>
      </c>
      <c r="BP9" s="18">
        <f t="shared" si="9"/>
        <v>0</v>
      </c>
      <c r="BQ9" s="10">
        <f t="shared" si="10"/>
        <v>3</v>
      </c>
      <c r="BR9" s="10">
        <f t="shared" si="11"/>
        <v>3</v>
      </c>
    </row>
    <row r="10" spans="1:70" s="10" customFormat="1">
      <c r="A10" s="29" t="s">
        <v>29</v>
      </c>
      <c r="B10" s="29" t="s">
        <v>30</v>
      </c>
      <c r="C10" s="8" t="s">
        <v>10</v>
      </c>
      <c r="D10" s="9"/>
      <c r="E10" s="9"/>
      <c r="F10" s="9"/>
      <c r="G10" s="40" t="s">
        <v>79</v>
      </c>
      <c r="H10" s="9"/>
      <c r="I10" s="9"/>
      <c r="J10" s="9"/>
      <c r="K10" s="9"/>
      <c r="L10" s="9"/>
      <c r="M10" s="9"/>
      <c r="N10" s="9"/>
      <c r="O10" s="32" t="s">
        <v>113</v>
      </c>
      <c r="P10" s="9"/>
      <c r="Q10" s="9"/>
      <c r="R10" s="9"/>
      <c r="S10" s="9"/>
      <c r="T10" s="9"/>
      <c r="U10" s="9"/>
      <c r="V10" s="9"/>
      <c r="W10" s="9"/>
      <c r="X10" s="40" t="s">
        <v>148</v>
      </c>
      <c r="Y10" s="9"/>
      <c r="Z10" s="41" t="s">
        <v>158</v>
      </c>
      <c r="AA10" s="9"/>
      <c r="AB10" s="9"/>
      <c r="AC10" s="40" t="s">
        <v>165</v>
      </c>
      <c r="AD10" s="9"/>
      <c r="AE10" s="41" t="s">
        <v>192</v>
      </c>
      <c r="AF10" s="40" t="s">
        <v>194</v>
      </c>
      <c r="AG10" s="9"/>
      <c r="AH10" s="9"/>
      <c r="AI10" s="9"/>
      <c r="AJ10" s="9"/>
      <c r="AK10" s="9"/>
      <c r="AL10" s="9"/>
      <c r="AM10" s="9"/>
      <c r="AN10" s="32" t="s">
        <v>216</v>
      </c>
      <c r="AO10" s="9"/>
      <c r="AP10" s="9"/>
      <c r="AQ10" s="9"/>
      <c r="AR10" s="9"/>
      <c r="AS10" s="32" t="s">
        <v>225</v>
      </c>
      <c r="AT10" s="9"/>
      <c r="AU10" s="40" t="s">
        <v>235</v>
      </c>
      <c r="AV10" s="9"/>
      <c r="AW10" s="9"/>
      <c r="AX10" s="40" t="s">
        <v>235</v>
      </c>
      <c r="AY10" s="9"/>
      <c r="AZ10" s="9"/>
      <c r="BA10" s="9"/>
      <c r="BB10" s="9"/>
      <c r="BC10" s="9"/>
      <c r="BD10" s="9"/>
      <c r="BE10" s="32" t="s">
        <v>215</v>
      </c>
      <c r="BF10" s="9"/>
      <c r="BG10" s="9"/>
      <c r="BH10" s="32" t="s">
        <v>270</v>
      </c>
      <c r="BI10" s="41" t="s">
        <v>274</v>
      </c>
      <c r="BJ10" s="9"/>
      <c r="BK10" s="8">
        <f t="shared" si="0"/>
        <v>14</v>
      </c>
      <c r="BL10" s="31">
        <f t="shared" si="8"/>
        <v>8</v>
      </c>
      <c r="BM10" s="8">
        <f t="shared" si="2"/>
        <v>6</v>
      </c>
      <c r="BN10" s="8">
        <f t="shared" si="3"/>
        <v>0</v>
      </c>
      <c r="BO10" s="8">
        <f t="shared" si="4"/>
        <v>2</v>
      </c>
      <c r="BP10" s="18">
        <f t="shared" si="9"/>
        <v>0.5714285714285714</v>
      </c>
      <c r="BQ10" s="10">
        <f t="shared" si="10"/>
        <v>34</v>
      </c>
      <c r="BR10" s="10">
        <f t="shared" si="11"/>
        <v>34</v>
      </c>
    </row>
    <row r="11" spans="1:70" s="10" customFormat="1">
      <c r="A11" s="8" t="s">
        <v>26</v>
      </c>
      <c r="B11" s="8" t="s">
        <v>27</v>
      </c>
      <c r="C11" s="8" t="s">
        <v>10</v>
      </c>
      <c r="D11" s="9"/>
      <c r="E11" s="9"/>
      <c r="F11" s="9"/>
      <c r="G11" s="39" t="s">
        <v>80</v>
      </c>
      <c r="H11" s="9"/>
      <c r="I11" s="9"/>
      <c r="J11" s="9"/>
      <c r="K11" s="9"/>
      <c r="L11" s="9"/>
      <c r="M11" s="9"/>
      <c r="N11" s="9"/>
      <c r="O11" s="32" t="s">
        <v>114</v>
      </c>
      <c r="P11" s="9"/>
      <c r="Q11" s="9"/>
      <c r="R11" s="9"/>
      <c r="S11" s="9"/>
      <c r="T11" s="9"/>
      <c r="U11" s="9"/>
      <c r="V11" s="9"/>
      <c r="W11" s="9"/>
      <c r="X11" s="39" t="s">
        <v>149</v>
      </c>
      <c r="Y11" s="9"/>
      <c r="Z11" s="32" t="s">
        <v>156</v>
      </c>
      <c r="AA11" s="9"/>
      <c r="AB11" s="9"/>
      <c r="AC11" s="9"/>
      <c r="AD11" s="9"/>
      <c r="AE11" s="9"/>
      <c r="AF11" s="40" t="s">
        <v>194</v>
      </c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32" t="s">
        <v>226</v>
      </c>
      <c r="AT11" s="9"/>
      <c r="AU11" s="40" t="s">
        <v>235</v>
      </c>
      <c r="AV11" s="9"/>
      <c r="AW11" s="9"/>
      <c r="AX11" s="40" t="s">
        <v>235</v>
      </c>
      <c r="AY11" s="9"/>
      <c r="AZ11" s="41" t="s">
        <v>192</v>
      </c>
      <c r="BA11" s="9"/>
      <c r="BB11" s="9"/>
      <c r="BC11" s="9"/>
      <c r="BD11" s="9"/>
      <c r="BE11" s="32" t="s">
        <v>262</v>
      </c>
      <c r="BF11" s="9"/>
      <c r="BG11" s="9"/>
      <c r="BH11" s="32" t="s">
        <v>271</v>
      </c>
      <c r="BI11" s="32" t="s">
        <v>273</v>
      </c>
      <c r="BJ11" s="9"/>
      <c r="BK11" s="8">
        <f t="shared" si="0"/>
        <v>12</v>
      </c>
      <c r="BL11" s="31">
        <f t="shared" si="8"/>
        <v>6</v>
      </c>
      <c r="BM11" s="8">
        <f t="shared" si="2"/>
        <v>3</v>
      </c>
      <c r="BN11" s="8">
        <f t="shared" si="3"/>
        <v>2</v>
      </c>
      <c r="BO11" s="8">
        <f t="shared" si="4"/>
        <v>1</v>
      </c>
      <c r="BP11" s="18">
        <f t="shared" si="9"/>
        <v>0.5</v>
      </c>
      <c r="BQ11" s="10">
        <f t="shared" si="10"/>
        <v>26</v>
      </c>
      <c r="BR11" s="10">
        <f t="shared" si="11"/>
        <v>26</v>
      </c>
    </row>
    <row r="12" spans="1:70" s="10" customFormat="1">
      <c r="A12" s="8" t="s">
        <v>39</v>
      </c>
      <c r="B12" s="8" t="s">
        <v>40</v>
      </c>
      <c r="C12" s="16" t="s">
        <v>10</v>
      </c>
      <c r="D12" s="9"/>
      <c r="E12" s="9"/>
      <c r="F12" s="9"/>
      <c r="G12" s="32" t="s">
        <v>81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32" t="s">
        <v>167</v>
      </c>
      <c r="AD12" s="9"/>
      <c r="AE12" s="32" t="s">
        <v>193</v>
      </c>
      <c r="AF12" s="40" t="s">
        <v>194</v>
      </c>
      <c r="AG12" s="9"/>
      <c r="AH12" s="9"/>
      <c r="AI12" s="9"/>
      <c r="AJ12" s="9"/>
      <c r="AK12" s="9"/>
      <c r="AL12" s="9"/>
      <c r="AM12" s="9"/>
      <c r="AN12" s="32" t="s">
        <v>215</v>
      </c>
      <c r="AO12" s="9"/>
      <c r="AP12" s="9"/>
      <c r="AQ12" s="9"/>
      <c r="AR12" s="9"/>
      <c r="AS12" s="32" t="s">
        <v>227</v>
      </c>
      <c r="AT12" s="9"/>
      <c r="AU12" s="40" t="s">
        <v>235</v>
      </c>
      <c r="AV12" s="9"/>
      <c r="AW12" s="9"/>
      <c r="AX12" s="9"/>
      <c r="AY12" s="9"/>
      <c r="AZ12" s="9"/>
      <c r="BA12" s="9"/>
      <c r="BB12" s="9"/>
      <c r="BC12" s="9"/>
      <c r="BD12" s="9"/>
      <c r="BE12" s="32" t="s">
        <v>263</v>
      </c>
      <c r="BF12" s="9"/>
      <c r="BG12" s="9"/>
      <c r="BH12" s="9"/>
      <c r="BI12" s="32" t="s">
        <v>272</v>
      </c>
      <c r="BJ12" s="9"/>
      <c r="BK12" s="8">
        <f t="shared" si="0"/>
        <v>9</v>
      </c>
      <c r="BL12" s="31">
        <f t="shared" si="8"/>
        <v>2</v>
      </c>
      <c r="BM12" s="8">
        <f t="shared" si="2"/>
        <v>2</v>
      </c>
      <c r="BN12" s="8">
        <f t="shared" si="3"/>
        <v>0</v>
      </c>
      <c r="BO12" s="8">
        <f t="shared" si="4"/>
        <v>0</v>
      </c>
      <c r="BP12" s="18">
        <f t="shared" si="9"/>
        <v>0.22222222222222221</v>
      </c>
      <c r="BQ12" s="10">
        <f t="shared" si="10"/>
        <v>15</v>
      </c>
      <c r="BR12" s="10">
        <f t="shared" si="11"/>
        <v>15</v>
      </c>
    </row>
    <row r="13" spans="1:70" s="10" customFormat="1">
      <c r="A13" s="36" t="s">
        <v>49</v>
      </c>
      <c r="B13" s="36" t="s">
        <v>50</v>
      </c>
      <c r="C13" s="8" t="s">
        <v>10</v>
      </c>
      <c r="D13" s="9"/>
      <c r="E13" s="9"/>
      <c r="F13" s="9"/>
      <c r="G13" s="32" t="s">
        <v>82</v>
      </c>
      <c r="H13" s="9"/>
      <c r="I13" s="9"/>
      <c r="J13" s="9"/>
      <c r="K13" s="9"/>
      <c r="L13" s="9"/>
      <c r="M13" s="9"/>
      <c r="N13" s="9"/>
      <c r="O13" s="32" t="s">
        <v>115</v>
      </c>
      <c r="P13" s="9"/>
      <c r="Q13" s="9"/>
      <c r="R13" s="9"/>
      <c r="S13" s="9"/>
      <c r="T13" s="9"/>
      <c r="U13" s="9"/>
      <c r="V13" s="9"/>
      <c r="W13" s="9"/>
      <c r="X13" s="32" t="s">
        <v>150</v>
      </c>
      <c r="Y13" s="9"/>
      <c r="Z13" s="32" t="s">
        <v>157</v>
      </c>
      <c r="AA13" s="9"/>
      <c r="AB13" s="9"/>
      <c r="AC13" s="32" t="s">
        <v>166</v>
      </c>
      <c r="AD13" s="9"/>
      <c r="AE13" s="32" t="s">
        <v>112</v>
      </c>
      <c r="AF13" s="40" t="s">
        <v>194</v>
      </c>
      <c r="AG13" s="9"/>
      <c r="AH13" s="9"/>
      <c r="AI13" s="9"/>
      <c r="AJ13" s="9"/>
      <c r="AK13" s="9"/>
      <c r="AL13" s="9"/>
      <c r="AM13" s="9"/>
      <c r="AN13" s="41" t="s">
        <v>192</v>
      </c>
      <c r="AO13" s="9"/>
      <c r="AP13" s="9"/>
      <c r="AQ13" s="9"/>
      <c r="AR13" s="9"/>
      <c r="AS13" s="32" t="s">
        <v>228</v>
      </c>
      <c r="AT13" s="9"/>
      <c r="AU13" s="40" t="s">
        <v>235</v>
      </c>
      <c r="AV13" s="9"/>
      <c r="AW13" s="9"/>
      <c r="AX13" s="9"/>
      <c r="AY13" s="9"/>
      <c r="AZ13" s="32" t="s">
        <v>245</v>
      </c>
      <c r="BA13" s="9"/>
      <c r="BB13" s="9"/>
      <c r="BC13" s="9"/>
      <c r="BD13" s="9"/>
      <c r="BE13" s="32" t="s">
        <v>263</v>
      </c>
      <c r="BF13" s="9"/>
      <c r="BG13" s="9"/>
      <c r="BH13" s="9"/>
      <c r="BI13" s="32" t="s">
        <v>272</v>
      </c>
      <c r="BJ13" s="9"/>
      <c r="BK13" s="8">
        <f t="shared" si="0"/>
        <v>13</v>
      </c>
      <c r="BL13" s="31">
        <f t="shared" si="8"/>
        <v>3</v>
      </c>
      <c r="BM13" s="8">
        <f t="shared" si="2"/>
        <v>2</v>
      </c>
      <c r="BN13" s="8">
        <f t="shared" si="3"/>
        <v>0</v>
      </c>
      <c r="BO13" s="8">
        <f t="shared" si="4"/>
        <v>1</v>
      </c>
      <c r="BP13" s="18">
        <f t="shared" si="9"/>
        <v>0.23076923076923078</v>
      </c>
      <c r="BQ13" s="10">
        <f t="shared" si="10"/>
        <v>20</v>
      </c>
      <c r="BR13" s="10">
        <f t="shared" si="11"/>
        <v>20</v>
      </c>
    </row>
    <row r="14" spans="1:70" s="10" customFormat="1">
      <c r="A14" s="8" t="s">
        <v>31</v>
      </c>
      <c r="B14" s="8" t="s">
        <v>32</v>
      </c>
      <c r="C14" s="8" t="s">
        <v>6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32" t="s">
        <v>130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32" t="s">
        <v>199</v>
      </c>
      <c r="AG14" s="9"/>
      <c r="AH14" s="9"/>
      <c r="AI14" s="9"/>
      <c r="AJ14" s="9"/>
      <c r="AK14" s="32" t="s">
        <v>209</v>
      </c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32" t="s">
        <v>268</v>
      </c>
      <c r="BH14" s="9"/>
      <c r="BI14" s="9"/>
      <c r="BJ14" s="9"/>
      <c r="BK14" s="8">
        <f t="shared" si="0"/>
        <v>4</v>
      </c>
      <c r="BL14" s="31">
        <f t="shared" si="8"/>
        <v>0</v>
      </c>
      <c r="BM14" s="8">
        <f t="shared" si="2"/>
        <v>0</v>
      </c>
      <c r="BN14" s="8">
        <f t="shared" si="3"/>
        <v>0</v>
      </c>
      <c r="BO14" s="8">
        <f t="shared" si="4"/>
        <v>0</v>
      </c>
      <c r="BP14" s="18">
        <f t="shared" si="9"/>
        <v>0</v>
      </c>
      <c r="BQ14" s="10">
        <f t="shared" si="10"/>
        <v>4</v>
      </c>
      <c r="BR14" s="10">
        <f t="shared" si="11"/>
        <v>4</v>
      </c>
    </row>
    <row r="15" spans="1:70" s="10" customFormat="1">
      <c r="A15" s="29" t="s">
        <v>33</v>
      </c>
      <c r="B15" s="29" t="s">
        <v>34</v>
      </c>
      <c r="C15" s="8" t="s">
        <v>6</v>
      </c>
      <c r="D15" s="9"/>
      <c r="E15" s="9"/>
      <c r="F15" s="9"/>
      <c r="G15" s="9"/>
      <c r="H15" s="9"/>
      <c r="I15" s="9"/>
      <c r="J15" s="9"/>
      <c r="K15" s="32" t="s">
        <v>102</v>
      </c>
      <c r="L15" s="9"/>
      <c r="M15" s="9"/>
      <c r="N15" s="9"/>
      <c r="O15" s="9"/>
      <c r="P15" s="9"/>
      <c r="Q15" s="9"/>
      <c r="R15" s="9"/>
      <c r="S15" s="32" t="s">
        <v>131</v>
      </c>
      <c r="T15" s="9"/>
      <c r="U15" s="9"/>
      <c r="V15" s="9"/>
      <c r="W15" s="9"/>
      <c r="X15" s="32" t="s">
        <v>151</v>
      </c>
      <c r="Y15" s="9"/>
      <c r="Z15" s="9"/>
      <c r="AA15" s="9"/>
      <c r="AB15" s="9"/>
      <c r="AC15" s="9"/>
      <c r="AD15" s="9"/>
      <c r="AE15" s="9"/>
      <c r="AF15" s="32" t="s">
        <v>199</v>
      </c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39" t="s">
        <v>191</v>
      </c>
      <c r="AS15" s="9"/>
      <c r="AT15" s="9"/>
      <c r="AU15" s="9"/>
      <c r="AV15" s="40" t="s">
        <v>236</v>
      </c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32" t="s">
        <v>267</v>
      </c>
      <c r="BH15" s="9"/>
      <c r="BI15" s="9"/>
      <c r="BJ15" s="9"/>
      <c r="BK15" s="8">
        <f t="shared" si="0"/>
        <v>7</v>
      </c>
      <c r="BL15" s="31">
        <f t="shared" si="8"/>
        <v>2</v>
      </c>
      <c r="BM15" s="8">
        <f t="shared" si="2"/>
        <v>1</v>
      </c>
      <c r="BN15" s="8">
        <f t="shared" si="3"/>
        <v>1</v>
      </c>
      <c r="BO15" s="8">
        <f t="shared" si="4"/>
        <v>0</v>
      </c>
      <c r="BP15" s="18">
        <f t="shared" si="9"/>
        <v>0.2857142857142857</v>
      </c>
      <c r="BQ15" s="10">
        <f t="shared" si="10"/>
        <v>12</v>
      </c>
      <c r="BR15" s="10">
        <f t="shared" si="11"/>
        <v>12</v>
      </c>
    </row>
    <row r="16" spans="1:70" s="10" customFormat="1">
      <c r="A16" s="8" t="s">
        <v>15</v>
      </c>
      <c r="B16" s="8" t="s">
        <v>38</v>
      </c>
      <c r="C16" s="8" t="s">
        <v>6</v>
      </c>
      <c r="D16" s="9"/>
      <c r="E16" s="9"/>
      <c r="F16" s="9"/>
      <c r="G16" s="9"/>
      <c r="H16" s="9"/>
      <c r="I16" s="9"/>
      <c r="J16" s="9"/>
      <c r="K16" s="32" t="s">
        <v>100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32" t="s">
        <v>198</v>
      </c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8">
        <f t="shared" si="0"/>
        <v>2</v>
      </c>
      <c r="BL16" s="31">
        <f t="shared" si="8"/>
        <v>0</v>
      </c>
      <c r="BM16" s="8">
        <f t="shared" si="2"/>
        <v>0</v>
      </c>
      <c r="BN16" s="8">
        <f t="shared" si="3"/>
        <v>0</v>
      </c>
      <c r="BO16" s="8">
        <f t="shared" si="4"/>
        <v>0</v>
      </c>
      <c r="BP16" s="18">
        <f t="shared" si="9"/>
        <v>0</v>
      </c>
      <c r="BQ16" s="10">
        <f t="shared" si="10"/>
        <v>2</v>
      </c>
      <c r="BR16" s="10">
        <f t="shared" si="11"/>
        <v>2</v>
      </c>
    </row>
    <row r="17" spans="1:70" s="10" customFormat="1">
      <c r="A17" s="16" t="s">
        <v>33</v>
      </c>
      <c r="B17" s="8" t="s">
        <v>53</v>
      </c>
      <c r="C17" s="8" t="s">
        <v>6</v>
      </c>
      <c r="D17" s="9"/>
      <c r="E17" s="9"/>
      <c r="F17" s="9"/>
      <c r="G17" s="9"/>
      <c r="H17" s="9"/>
      <c r="I17" s="9"/>
      <c r="J17" s="9"/>
      <c r="K17" s="32" t="s">
        <v>103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40" t="s">
        <v>236</v>
      </c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8">
        <f t="shared" si="0"/>
        <v>2</v>
      </c>
      <c r="BL17" s="31">
        <f t="shared" si="8"/>
        <v>1</v>
      </c>
      <c r="BM17" s="8">
        <f t="shared" si="2"/>
        <v>1</v>
      </c>
      <c r="BN17" s="8">
        <f t="shared" si="3"/>
        <v>0</v>
      </c>
      <c r="BO17" s="8">
        <f t="shared" si="4"/>
        <v>0</v>
      </c>
      <c r="BP17" s="18">
        <f t="shared" si="9"/>
        <v>0.5</v>
      </c>
      <c r="BQ17" s="10">
        <f t="shared" si="10"/>
        <v>5</v>
      </c>
      <c r="BR17" s="10">
        <f t="shared" si="11"/>
        <v>5</v>
      </c>
    </row>
    <row r="18" spans="1:70" s="10" customFormat="1">
      <c r="A18" s="29" t="s">
        <v>196</v>
      </c>
      <c r="B18" s="29" t="s">
        <v>197</v>
      </c>
      <c r="C18" s="8" t="s">
        <v>6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32" t="s">
        <v>198</v>
      </c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8">
        <f t="shared" si="0"/>
        <v>1</v>
      </c>
      <c r="BL18" s="31">
        <f t="shared" si="8"/>
        <v>0</v>
      </c>
      <c r="BM18" s="8">
        <f t="shared" si="2"/>
        <v>0</v>
      </c>
      <c r="BN18" s="8">
        <f t="shared" si="3"/>
        <v>0</v>
      </c>
      <c r="BO18" s="8">
        <f t="shared" si="4"/>
        <v>0</v>
      </c>
      <c r="BP18" s="18">
        <f t="shared" si="9"/>
        <v>0</v>
      </c>
      <c r="BQ18" s="10">
        <f t="shared" si="10"/>
        <v>1</v>
      </c>
      <c r="BR18" s="10">
        <f t="shared" si="11"/>
        <v>1</v>
      </c>
    </row>
    <row r="19" spans="1:70" s="10" customFormat="1">
      <c r="A19" s="64" t="s">
        <v>269</v>
      </c>
      <c r="B19" s="64" t="s">
        <v>37</v>
      </c>
      <c r="C19" s="16" t="s">
        <v>28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39" t="s">
        <v>191</v>
      </c>
      <c r="AF19" s="32" t="s">
        <v>198</v>
      </c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40" t="s">
        <v>219</v>
      </c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40" t="s">
        <v>248</v>
      </c>
      <c r="BC19" s="9"/>
      <c r="BD19" s="9"/>
      <c r="BE19" s="9"/>
      <c r="BF19" s="40" t="s">
        <v>248</v>
      </c>
      <c r="BG19" s="9"/>
      <c r="BH19" s="9"/>
      <c r="BI19" s="9"/>
      <c r="BJ19" s="9"/>
      <c r="BK19" s="8">
        <f t="shared" si="0"/>
        <v>5</v>
      </c>
      <c r="BL19" s="31">
        <f t="shared" si="8"/>
        <v>4</v>
      </c>
      <c r="BM19" s="8">
        <f t="shared" si="2"/>
        <v>3</v>
      </c>
      <c r="BN19" s="8">
        <f t="shared" si="3"/>
        <v>1</v>
      </c>
      <c r="BO19" s="8">
        <f t="shared" si="4"/>
        <v>0</v>
      </c>
      <c r="BP19" s="18">
        <f t="shared" si="9"/>
        <v>0.8</v>
      </c>
      <c r="BQ19" s="71">
        <f>BR19+BR20</f>
        <v>20</v>
      </c>
      <c r="BR19" s="10">
        <f t="shared" si="11"/>
        <v>16</v>
      </c>
    </row>
    <row r="20" spans="1:70" s="10" customFormat="1">
      <c r="A20" s="65"/>
      <c r="B20" s="65"/>
      <c r="C20" s="8" t="s">
        <v>6</v>
      </c>
      <c r="D20" s="9"/>
      <c r="E20" s="9"/>
      <c r="F20" s="9"/>
      <c r="G20" s="9"/>
      <c r="H20" s="9"/>
      <c r="I20" s="9"/>
      <c r="J20" s="9"/>
      <c r="K20" s="32" t="s">
        <v>101</v>
      </c>
      <c r="L20" s="9"/>
      <c r="M20" s="9"/>
      <c r="N20" s="9"/>
      <c r="O20" s="9"/>
      <c r="P20" s="9"/>
      <c r="Q20" s="9"/>
      <c r="R20" s="9"/>
      <c r="S20" s="32" t="s">
        <v>129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32" t="s">
        <v>204</v>
      </c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32" t="s">
        <v>266</v>
      </c>
      <c r="BH20" s="9"/>
      <c r="BI20" s="9"/>
      <c r="BJ20" s="9"/>
      <c r="BK20" s="8">
        <f t="shared" si="0"/>
        <v>4</v>
      </c>
      <c r="BL20" s="31">
        <f t="shared" si="8"/>
        <v>0</v>
      </c>
      <c r="BM20" s="8">
        <f t="shared" si="2"/>
        <v>0</v>
      </c>
      <c r="BN20" s="8">
        <f t="shared" si="3"/>
        <v>0</v>
      </c>
      <c r="BO20" s="8">
        <f t="shared" si="4"/>
        <v>0</v>
      </c>
      <c r="BP20" s="18">
        <f t="shared" si="9"/>
        <v>0</v>
      </c>
      <c r="BQ20" s="71"/>
      <c r="BR20" s="10">
        <f t="shared" si="11"/>
        <v>4</v>
      </c>
    </row>
    <row r="21" spans="1:70" s="10" customFormat="1">
      <c r="A21" s="73" t="s">
        <v>48</v>
      </c>
      <c r="B21" s="73" t="s">
        <v>46</v>
      </c>
      <c r="C21" s="8" t="s">
        <v>28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39" t="s">
        <v>125</v>
      </c>
      <c r="R21" s="9"/>
      <c r="S21" s="9"/>
      <c r="T21" s="9"/>
      <c r="U21" s="9"/>
      <c r="V21" s="9"/>
      <c r="W21" s="9"/>
      <c r="X21" s="32" t="s">
        <v>152</v>
      </c>
      <c r="Y21" s="9"/>
      <c r="Z21" s="9"/>
      <c r="AA21" s="9"/>
      <c r="AB21" s="9"/>
      <c r="AC21" s="9"/>
      <c r="AD21" s="9"/>
      <c r="AE21" s="40" t="s">
        <v>117</v>
      </c>
      <c r="AF21" s="9"/>
      <c r="AG21" s="9"/>
      <c r="AH21" s="9"/>
      <c r="AI21" s="9"/>
      <c r="AJ21" s="9"/>
      <c r="AK21" s="32" t="s">
        <v>207</v>
      </c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32" t="s">
        <v>209</v>
      </c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8">
        <f t="shared" si="0"/>
        <v>5</v>
      </c>
      <c r="BL21" s="31">
        <f t="shared" si="8"/>
        <v>2</v>
      </c>
      <c r="BM21" s="8">
        <f t="shared" si="2"/>
        <v>1</v>
      </c>
      <c r="BN21" s="8">
        <f t="shared" si="3"/>
        <v>1</v>
      </c>
      <c r="BO21" s="8">
        <f t="shared" si="4"/>
        <v>0</v>
      </c>
      <c r="BP21" s="18">
        <f t="shared" si="9"/>
        <v>0.4</v>
      </c>
      <c r="BQ21" s="71">
        <f>BR21+BR22</f>
        <v>11</v>
      </c>
      <c r="BR21" s="10">
        <f t="shared" si="11"/>
        <v>10</v>
      </c>
    </row>
    <row r="22" spans="1:70" s="10" customFormat="1">
      <c r="A22" s="74"/>
      <c r="B22" s="74"/>
      <c r="C22" s="8" t="s">
        <v>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32" t="s">
        <v>198</v>
      </c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8">
        <f t="shared" si="0"/>
        <v>1</v>
      </c>
      <c r="BL22" s="31">
        <f t="shared" si="8"/>
        <v>0</v>
      </c>
      <c r="BM22" s="8">
        <f t="shared" si="2"/>
        <v>0</v>
      </c>
      <c r="BN22" s="8">
        <f t="shared" si="3"/>
        <v>0</v>
      </c>
      <c r="BO22" s="8">
        <f t="shared" si="4"/>
        <v>0</v>
      </c>
      <c r="BP22" s="18">
        <f t="shared" si="9"/>
        <v>0</v>
      </c>
      <c r="BQ22" s="71"/>
      <c r="BR22" s="10">
        <f t="shared" si="11"/>
        <v>1</v>
      </c>
    </row>
    <row r="23" spans="1:70" s="10" customFormat="1">
      <c r="A23" s="56" t="s">
        <v>200</v>
      </c>
      <c r="B23" s="56" t="s">
        <v>201</v>
      </c>
      <c r="C23" s="8" t="s">
        <v>6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32" t="s">
        <v>199</v>
      </c>
      <c r="AG23" s="9"/>
      <c r="AH23" s="9"/>
      <c r="AI23" s="9"/>
      <c r="AJ23" s="9"/>
      <c r="AK23" s="32" t="s">
        <v>208</v>
      </c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40" t="s">
        <v>236</v>
      </c>
      <c r="AW23" s="9"/>
      <c r="AX23" s="9"/>
      <c r="AY23" s="9"/>
      <c r="AZ23" s="9"/>
      <c r="BA23" s="9"/>
      <c r="BB23" s="9"/>
      <c r="BC23" s="9"/>
      <c r="BD23" s="9"/>
      <c r="BE23" s="9"/>
      <c r="BF23" s="41" t="s">
        <v>261</v>
      </c>
      <c r="BG23" s="9"/>
      <c r="BH23" s="9"/>
      <c r="BI23" s="9"/>
      <c r="BJ23" s="9"/>
      <c r="BK23" s="8">
        <f t="shared" si="0"/>
        <v>4</v>
      </c>
      <c r="BL23" s="31">
        <f t="shared" si="8"/>
        <v>2</v>
      </c>
      <c r="BM23" s="8">
        <f t="shared" si="2"/>
        <v>1</v>
      </c>
      <c r="BN23" s="8">
        <f t="shared" si="3"/>
        <v>0</v>
      </c>
      <c r="BO23" s="8">
        <f t="shared" si="4"/>
        <v>1</v>
      </c>
      <c r="BP23" s="18">
        <f t="shared" si="9"/>
        <v>0.5</v>
      </c>
      <c r="BQ23" s="10">
        <f t="shared" si="10"/>
        <v>8</v>
      </c>
      <c r="BR23" s="10">
        <f t="shared" si="11"/>
        <v>8</v>
      </c>
    </row>
    <row r="24" spans="1:70" s="10" customFormat="1">
      <c r="A24" s="8" t="s">
        <v>15</v>
      </c>
      <c r="B24" s="8" t="s">
        <v>126</v>
      </c>
      <c r="C24" s="8" t="s">
        <v>28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32" t="s">
        <v>127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32" t="s">
        <v>220</v>
      </c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32" t="s">
        <v>256</v>
      </c>
      <c r="BG24" s="9"/>
      <c r="BH24" s="9"/>
      <c r="BI24" s="9"/>
      <c r="BJ24" s="9"/>
      <c r="BK24" s="8">
        <f t="shared" si="0"/>
        <v>3</v>
      </c>
      <c r="BL24" s="31">
        <f t="shared" si="8"/>
        <v>0</v>
      </c>
      <c r="BM24" s="8">
        <f t="shared" si="2"/>
        <v>0</v>
      </c>
      <c r="BN24" s="8">
        <f t="shared" si="3"/>
        <v>0</v>
      </c>
      <c r="BO24" s="8">
        <f t="shared" si="4"/>
        <v>0</v>
      </c>
      <c r="BP24" s="18">
        <f t="shared" si="9"/>
        <v>0</v>
      </c>
      <c r="BQ24" s="10">
        <f t="shared" si="10"/>
        <v>3</v>
      </c>
      <c r="BR24" s="10">
        <f t="shared" si="11"/>
        <v>3</v>
      </c>
    </row>
    <row r="25" spans="1:70" s="10" customFormat="1">
      <c r="A25" s="8" t="s">
        <v>230</v>
      </c>
      <c r="B25" s="8" t="s">
        <v>232</v>
      </c>
      <c r="C25" s="8" t="s">
        <v>28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32" t="s">
        <v>234</v>
      </c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32" t="s">
        <v>260</v>
      </c>
      <c r="BG25" s="9"/>
      <c r="BH25" s="9"/>
      <c r="BI25" s="9"/>
      <c r="BJ25" s="9"/>
      <c r="BK25" s="8">
        <f t="shared" si="0"/>
        <v>2</v>
      </c>
      <c r="BL25" s="31">
        <f t="shared" si="8"/>
        <v>0</v>
      </c>
      <c r="BM25" s="8">
        <f t="shared" si="2"/>
        <v>0</v>
      </c>
      <c r="BN25" s="8">
        <f t="shared" si="3"/>
        <v>0</v>
      </c>
      <c r="BO25" s="8">
        <f t="shared" si="4"/>
        <v>0</v>
      </c>
      <c r="BP25" s="18">
        <f t="shared" si="9"/>
        <v>0</v>
      </c>
      <c r="BQ25" s="10">
        <f t="shared" si="10"/>
        <v>2</v>
      </c>
      <c r="BR25" s="10">
        <f t="shared" si="11"/>
        <v>2</v>
      </c>
    </row>
    <row r="26" spans="1:70" s="10" customFormat="1">
      <c r="A26" s="8" t="s">
        <v>231</v>
      </c>
      <c r="B26" s="8" t="s">
        <v>233</v>
      </c>
      <c r="C26" s="8" t="s">
        <v>28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32" t="s">
        <v>234</v>
      </c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8">
        <f t="shared" si="0"/>
        <v>1</v>
      </c>
      <c r="BL26" s="31">
        <f t="shared" si="8"/>
        <v>0</v>
      </c>
      <c r="BM26" s="8">
        <f t="shared" si="2"/>
        <v>0</v>
      </c>
      <c r="BN26" s="8">
        <f t="shared" si="3"/>
        <v>0</v>
      </c>
      <c r="BO26" s="8">
        <f t="shared" si="4"/>
        <v>0</v>
      </c>
      <c r="BP26" s="18">
        <f t="shared" si="9"/>
        <v>0</v>
      </c>
      <c r="BQ26" s="10">
        <f t="shared" si="10"/>
        <v>1</v>
      </c>
      <c r="BR26" s="10">
        <f t="shared" si="11"/>
        <v>1</v>
      </c>
    </row>
    <row r="27" spans="1:70" s="10" customFormat="1">
      <c r="A27" s="8" t="s">
        <v>257</v>
      </c>
      <c r="B27" s="8" t="s">
        <v>258</v>
      </c>
      <c r="C27" s="8" t="s">
        <v>28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32" t="s">
        <v>259</v>
      </c>
      <c r="BG27" s="9"/>
      <c r="BH27" s="9"/>
      <c r="BI27" s="9"/>
      <c r="BJ27" s="9"/>
      <c r="BK27" s="8">
        <f t="shared" si="0"/>
        <v>1</v>
      </c>
      <c r="BL27" s="31">
        <f t="shared" si="8"/>
        <v>0</v>
      </c>
      <c r="BM27" s="8">
        <f t="shared" si="2"/>
        <v>0</v>
      </c>
      <c r="BN27" s="8">
        <f t="shared" si="3"/>
        <v>0</v>
      </c>
      <c r="BO27" s="8">
        <f t="shared" si="4"/>
        <v>0</v>
      </c>
      <c r="BP27" s="18">
        <f t="shared" si="9"/>
        <v>0</v>
      </c>
      <c r="BQ27" s="10">
        <f t="shared" si="10"/>
        <v>1</v>
      </c>
      <c r="BR27" s="10">
        <f t="shared" si="11"/>
        <v>1</v>
      </c>
    </row>
    <row r="28" spans="1:70" s="10" customFormat="1">
      <c r="A28" s="8" t="s">
        <v>121</v>
      </c>
      <c r="B28" s="8" t="s">
        <v>122</v>
      </c>
      <c r="C28" s="8" t="s">
        <v>123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39" t="s">
        <v>124</v>
      </c>
      <c r="R28" s="9"/>
      <c r="S28" s="9"/>
      <c r="T28" s="9"/>
      <c r="U28" s="9"/>
      <c r="V28" s="9"/>
      <c r="W28" s="9"/>
      <c r="X28" s="40" t="s">
        <v>117</v>
      </c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39" t="s">
        <v>224</v>
      </c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40" t="s">
        <v>255</v>
      </c>
      <c r="BG28" s="9"/>
      <c r="BH28" s="9"/>
      <c r="BI28" s="9"/>
      <c r="BJ28" s="9"/>
      <c r="BK28" s="8">
        <f t="shared" si="0"/>
        <v>4</v>
      </c>
      <c r="BL28" s="31">
        <f t="shared" si="8"/>
        <v>4</v>
      </c>
      <c r="BM28" s="8">
        <f t="shared" si="2"/>
        <v>2</v>
      </c>
      <c r="BN28" s="8">
        <f t="shared" si="3"/>
        <v>2</v>
      </c>
      <c r="BO28" s="8">
        <f t="shared" si="4"/>
        <v>0</v>
      </c>
      <c r="BP28" s="18">
        <f t="shared" si="9"/>
        <v>1</v>
      </c>
      <c r="BQ28" s="10">
        <f t="shared" si="10"/>
        <v>14</v>
      </c>
      <c r="BR28" s="10">
        <f t="shared" si="11"/>
        <v>14</v>
      </c>
    </row>
    <row r="29" spans="1:70" s="10" customFormat="1">
      <c r="A29" s="64" t="s">
        <v>13</v>
      </c>
      <c r="B29" s="64" t="s">
        <v>14</v>
      </c>
      <c r="C29" s="8" t="s">
        <v>16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32" t="s">
        <v>146</v>
      </c>
      <c r="X29" s="9"/>
      <c r="Y29" s="9"/>
      <c r="Z29" s="9"/>
      <c r="AA29" s="41" t="s">
        <v>161</v>
      </c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32" t="s">
        <v>218</v>
      </c>
      <c r="AQ29" s="9"/>
      <c r="AR29" s="9"/>
      <c r="AS29" s="9"/>
      <c r="AT29" s="9"/>
      <c r="AU29" s="9"/>
      <c r="AV29" s="9"/>
      <c r="AW29" s="32" t="s">
        <v>238</v>
      </c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32" t="s">
        <v>276</v>
      </c>
      <c r="BK29" s="8">
        <f t="shared" si="0"/>
        <v>5</v>
      </c>
      <c r="BL29" s="31">
        <f t="shared" si="8"/>
        <v>1</v>
      </c>
      <c r="BM29" s="8">
        <f t="shared" si="2"/>
        <v>0</v>
      </c>
      <c r="BN29" s="8">
        <f t="shared" si="3"/>
        <v>0</v>
      </c>
      <c r="BO29" s="8">
        <f t="shared" si="4"/>
        <v>1</v>
      </c>
      <c r="BP29" s="18">
        <f t="shared" si="9"/>
        <v>0.2</v>
      </c>
      <c r="BQ29" s="71">
        <f>BR29+BR30</f>
        <v>14</v>
      </c>
      <c r="BR29" s="10">
        <f t="shared" si="6"/>
        <v>6</v>
      </c>
    </row>
    <row r="30" spans="1:70" s="10" customFormat="1">
      <c r="A30" s="65"/>
      <c r="B30" s="65"/>
      <c r="C30" s="16" t="s">
        <v>44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32" t="s">
        <v>118</v>
      </c>
      <c r="S30" s="9"/>
      <c r="T30" s="9"/>
      <c r="U30" s="32" t="s">
        <v>141</v>
      </c>
      <c r="V30" s="9"/>
      <c r="W30" s="9"/>
      <c r="X30" s="9"/>
      <c r="Y30" s="9"/>
      <c r="Z30" s="9"/>
      <c r="AA30" s="9"/>
      <c r="AB30" s="32" t="s">
        <v>163</v>
      </c>
      <c r="AC30" s="9"/>
      <c r="AD30" s="32" t="s">
        <v>190</v>
      </c>
      <c r="AE30" s="9"/>
      <c r="AF30" s="9"/>
      <c r="AG30" s="9"/>
      <c r="AH30" s="32" t="s">
        <v>202</v>
      </c>
      <c r="AI30" s="9"/>
      <c r="AJ30" s="32" t="s">
        <v>205</v>
      </c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32" t="s">
        <v>237</v>
      </c>
      <c r="AW30" s="9"/>
      <c r="AX30" s="9"/>
      <c r="AY30" s="32" t="s">
        <v>242</v>
      </c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8">
        <f t="shared" si="0"/>
        <v>8</v>
      </c>
      <c r="BL30" s="31">
        <f t="shared" si="8"/>
        <v>0</v>
      </c>
      <c r="BM30" s="8">
        <f t="shared" si="2"/>
        <v>0</v>
      </c>
      <c r="BN30" s="8">
        <f t="shared" si="3"/>
        <v>0</v>
      </c>
      <c r="BO30" s="8">
        <f t="shared" si="4"/>
        <v>0</v>
      </c>
      <c r="BP30" s="18">
        <f t="shared" si="9"/>
        <v>0</v>
      </c>
      <c r="BQ30" s="71"/>
      <c r="BR30" s="10">
        <f t="shared" si="6"/>
        <v>8</v>
      </c>
    </row>
    <row r="31" spans="1:70" s="10" customFormat="1">
      <c r="A31" s="64" t="s">
        <v>18</v>
      </c>
      <c r="B31" s="64" t="s">
        <v>65</v>
      </c>
      <c r="C31" s="8" t="s">
        <v>7</v>
      </c>
      <c r="D31" s="9"/>
      <c r="E31" s="9"/>
      <c r="F31" s="9"/>
      <c r="G31" s="9"/>
      <c r="H31" s="32" t="s">
        <v>86</v>
      </c>
      <c r="I31" s="9"/>
      <c r="J31" s="9"/>
      <c r="K31" s="9"/>
      <c r="L31" s="9"/>
      <c r="M31" s="32" t="s">
        <v>105</v>
      </c>
      <c r="N31" s="9"/>
      <c r="O31" s="32" t="s">
        <v>112</v>
      </c>
      <c r="P31" s="40" t="s">
        <v>117</v>
      </c>
      <c r="Q31" s="9"/>
      <c r="R31" s="9"/>
      <c r="S31" s="9"/>
      <c r="T31" s="9"/>
      <c r="U31" s="9"/>
      <c r="V31" s="9"/>
      <c r="W31" s="9"/>
      <c r="X31" s="9"/>
      <c r="Y31" s="32" t="s">
        <v>154</v>
      </c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32" t="s">
        <v>217</v>
      </c>
      <c r="AP31" s="9"/>
      <c r="AQ31" s="9"/>
      <c r="AR31" s="9"/>
      <c r="AS31" s="9"/>
      <c r="AT31" s="32" t="s">
        <v>229</v>
      </c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8">
        <f t="shared" si="0"/>
        <v>7</v>
      </c>
      <c r="BL31" s="31">
        <f t="shared" si="8"/>
        <v>1</v>
      </c>
      <c r="BM31" s="8">
        <f t="shared" si="2"/>
        <v>1</v>
      </c>
      <c r="BN31" s="8">
        <f t="shared" si="3"/>
        <v>0</v>
      </c>
      <c r="BO31" s="8">
        <f t="shared" si="4"/>
        <v>0</v>
      </c>
      <c r="BP31" s="18">
        <f t="shared" si="9"/>
        <v>0.14285714285714285</v>
      </c>
      <c r="BQ31" s="68">
        <f>BR31+BR32</f>
        <v>11</v>
      </c>
      <c r="BR31" s="10">
        <f t="shared" si="6"/>
        <v>10</v>
      </c>
    </row>
    <row r="32" spans="1:70" s="10" customFormat="1">
      <c r="A32" s="65"/>
      <c r="B32" s="65"/>
      <c r="C32" s="8" t="s">
        <v>44</v>
      </c>
      <c r="D32" s="9"/>
      <c r="E32" s="9"/>
      <c r="F32" s="9"/>
      <c r="G32" s="9"/>
      <c r="H32" s="9"/>
      <c r="I32" s="9"/>
      <c r="J32" s="32" t="s">
        <v>91</v>
      </c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8">
        <f t="shared" si="0"/>
        <v>1</v>
      </c>
      <c r="BL32" s="31">
        <f t="shared" si="8"/>
        <v>0</v>
      </c>
      <c r="BM32" s="8">
        <f t="shared" si="2"/>
        <v>0</v>
      </c>
      <c r="BN32" s="8">
        <f t="shared" si="3"/>
        <v>0</v>
      </c>
      <c r="BO32" s="8">
        <f t="shared" si="4"/>
        <v>0</v>
      </c>
      <c r="BP32" s="18">
        <f t="shared" si="9"/>
        <v>0</v>
      </c>
      <c r="BQ32" s="68"/>
      <c r="BR32" s="10">
        <f t="shared" si="6"/>
        <v>1</v>
      </c>
    </row>
    <row r="33" spans="1:70" s="10" customFormat="1">
      <c r="A33" s="8" t="s">
        <v>15</v>
      </c>
      <c r="B33" s="8" t="s">
        <v>14</v>
      </c>
      <c r="C33" s="8" t="s">
        <v>44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41" t="s">
        <v>161</v>
      </c>
      <c r="AB33" s="9"/>
      <c r="AC33" s="9"/>
      <c r="AD33" s="9"/>
      <c r="AE33" s="9"/>
      <c r="AF33" s="9"/>
      <c r="AG33" s="9"/>
      <c r="AH33" s="9"/>
      <c r="AI33" s="9"/>
      <c r="AJ33" s="32" t="s">
        <v>205</v>
      </c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8">
        <f t="shared" si="0"/>
        <v>2</v>
      </c>
      <c r="BL33" s="31">
        <f t="shared" si="1"/>
        <v>1</v>
      </c>
      <c r="BM33" s="8">
        <f t="shared" si="2"/>
        <v>0</v>
      </c>
      <c r="BN33" s="8">
        <f t="shared" si="3"/>
        <v>0</v>
      </c>
      <c r="BO33" s="8">
        <f t="shared" si="4"/>
        <v>1</v>
      </c>
      <c r="BP33" s="18">
        <f t="shared" si="5"/>
        <v>0.5</v>
      </c>
      <c r="BQ33" s="10">
        <f t="shared" si="7"/>
        <v>3</v>
      </c>
      <c r="BR33" s="10">
        <f t="shared" si="6"/>
        <v>3</v>
      </c>
    </row>
    <row r="34" spans="1:70" s="10" customFormat="1">
      <c r="A34" s="29" t="s">
        <v>63</v>
      </c>
      <c r="B34" s="29" t="s">
        <v>64</v>
      </c>
      <c r="C34" s="8" t="s">
        <v>44</v>
      </c>
      <c r="D34" s="9"/>
      <c r="E34" s="32" t="s">
        <v>74</v>
      </c>
      <c r="F34" s="9"/>
      <c r="G34" s="9"/>
      <c r="H34" s="9"/>
      <c r="I34" s="9"/>
      <c r="J34" s="9"/>
      <c r="K34" s="9"/>
      <c r="L34" s="32" t="s">
        <v>136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8">
        <f t="shared" si="0"/>
        <v>2</v>
      </c>
      <c r="BL34" s="31">
        <f t="shared" si="1"/>
        <v>0</v>
      </c>
      <c r="BM34" s="8">
        <f t="shared" si="2"/>
        <v>0</v>
      </c>
      <c r="BN34" s="8">
        <f t="shared" si="3"/>
        <v>0</v>
      </c>
      <c r="BO34" s="8">
        <f t="shared" si="4"/>
        <v>0</v>
      </c>
      <c r="BP34" s="18">
        <f t="shared" si="5"/>
        <v>0</v>
      </c>
      <c r="BQ34" s="10">
        <f t="shared" si="7"/>
        <v>2</v>
      </c>
      <c r="BR34" s="10">
        <f t="shared" si="6"/>
        <v>2</v>
      </c>
    </row>
    <row r="35" spans="1:70" s="10" customFormat="1">
      <c r="A35" s="16" t="s">
        <v>25</v>
      </c>
      <c r="B35" s="16" t="s">
        <v>20</v>
      </c>
      <c r="C35" s="8" t="s">
        <v>43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41" t="s">
        <v>161</v>
      </c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32" t="s">
        <v>237</v>
      </c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8">
        <f t="shared" si="0"/>
        <v>2</v>
      </c>
      <c r="BL35" s="31">
        <f t="shared" si="1"/>
        <v>1</v>
      </c>
      <c r="BM35" s="8">
        <f t="shared" si="2"/>
        <v>0</v>
      </c>
      <c r="BN35" s="8">
        <f t="shared" si="3"/>
        <v>0</v>
      </c>
      <c r="BO35" s="8">
        <f t="shared" si="4"/>
        <v>1</v>
      </c>
      <c r="BP35" s="18">
        <f t="shared" si="5"/>
        <v>0.5</v>
      </c>
      <c r="BQ35" s="10">
        <f t="shared" si="7"/>
        <v>3</v>
      </c>
      <c r="BR35" s="10">
        <f t="shared" si="6"/>
        <v>3</v>
      </c>
    </row>
    <row r="36" spans="1:70" s="10" customFormat="1">
      <c r="A36" s="10" t="s">
        <v>21</v>
      </c>
      <c r="D36" s="10">
        <f t="shared" ref="D36:AI36" si="12">COUNTA(D3:D35)</f>
        <v>2</v>
      </c>
      <c r="E36" s="10">
        <f t="shared" si="12"/>
        <v>7</v>
      </c>
      <c r="F36" s="10">
        <f t="shared" si="12"/>
        <v>1</v>
      </c>
      <c r="G36" s="10">
        <f t="shared" si="12"/>
        <v>4</v>
      </c>
      <c r="H36" s="10">
        <f t="shared" si="12"/>
        <v>2</v>
      </c>
      <c r="I36" s="10">
        <f t="shared" si="12"/>
        <v>4</v>
      </c>
      <c r="J36" s="10">
        <f t="shared" si="12"/>
        <v>1</v>
      </c>
      <c r="K36" s="10">
        <f t="shared" si="12"/>
        <v>10</v>
      </c>
      <c r="L36" s="10">
        <f t="shared" si="12"/>
        <v>1</v>
      </c>
      <c r="M36" s="10">
        <f t="shared" si="12"/>
        <v>2</v>
      </c>
      <c r="N36" s="10">
        <f t="shared" si="12"/>
        <v>2</v>
      </c>
      <c r="O36" s="10">
        <f t="shared" si="12"/>
        <v>5</v>
      </c>
      <c r="P36" s="10">
        <f t="shared" si="12"/>
        <v>1</v>
      </c>
      <c r="Q36" s="10">
        <f t="shared" si="12"/>
        <v>3</v>
      </c>
      <c r="R36" s="10">
        <f t="shared" si="12"/>
        <v>2</v>
      </c>
      <c r="S36" s="10">
        <f t="shared" si="12"/>
        <v>3</v>
      </c>
      <c r="T36" s="10">
        <f t="shared" si="12"/>
        <v>4</v>
      </c>
      <c r="U36" s="10">
        <f t="shared" si="12"/>
        <v>1</v>
      </c>
      <c r="V36" s="10">
        <f t="shared" si="12"/>
        <v>2</v>
      </c>
      <c r="W36" s="10">
        <f t="shared" si="12"/>
        <v>1</v>
      </c>
      <c r="X36" s="10">
        <f t="shared" si="12"/>
        <v>6</v>
      </c>
      <c r="Y36" s="10">
        <f t="shared" si="12"/>
        <v>1</v>
      </c>
      <c r="Z36" s="10">
        <f t="shared" si="12"/>
        <v>3</v>
      </c>
      <c r="AA36" s="10">
        <f t="shared" si="12"/>
        <v>7</v>
      </c>
      <c r="AB36" s="10">
        <f t="shared" si="12"/>
        <v>1</v>
      </c>
      <c r="AC36" s="10">
        <f t="shared" si="12"/>
        <v>3</v>
      </c>
      <c r="AD36" s="10">
        <f t="shared" si="12"/>
        <v>3</v>
      </c>
      <c r="AE36" s="10">
        <f t="shared" si="12"/>
        <v>5</v>
      </c>
      <c r="AF36" s="10">
        <f t="shared" si="12"/>
        <v>11</v>
      </c>
      <c r="AG36" s="10">
        <f t="shared" si="12"/>
        <v>4</v>
      </c>
      <c r="AH36" s="10">
        <f t="shared" si="12"/>
        <v>1</v>
      </c>
      <c r="AI36" s="10">
        <f t="shared" si="12"/>
        <v>2</v>
      </c>
      <c r="AJ36" s="10">
        <f t="shared" ref="AJ36:BJ36" si="13">COUNTA(AJ3:AJ35)</f>
        <v>2</v>
      </c>
      <c r="AK36" s="10">
        <f t="shared" si="13"/>
        <v>3</v>
      </c>
      <c r="AL36" s="10">
        <f t="shared" si="13"/>
        <v>4</v>
      </c>
      <c r="AM36" s="10">
        <f t="shared" si="13"/>
        <v>4</v>
      </c>
      <c r="AN36" s="10">
        <f t="shared" si="13"/>
        <v>3</v>
      </c>
      <c r="AO36" s="10">
        <f t="shared" si="13"/>
        <v>1</v>
      </c>
      <c r="AP36" s="10">
        <f t="shared" si="13"/>
        <v>1</v>
      </c>
      <c r="AQ36" s="10">
        <f t="shared" si="13"/>
        <v>2</v>
      </c>
      <c r="AR36" s="10">
        <f t="shared" si="13"/>
        <v>4</v>
      </c>
      <c r="AS36" s="10">
        <f t="shared" si="13"/>
        <v>4</v>
      </c>
      <c r="AT36" s="10">
        <f t="shared" si="13"/>
        <v>1</v>
      </c>
      <c r="AU36" s="10">
        <f t="shared" si="13"/>
        <v>7</v>
      </c>
      <c r="AV36" s="10">
        <f t="shared" si="13"/>
        <v>8</v>
      </c>
      <c r="AW36" s="10">
        <f t="shared" si="13"/>
        <v>1</v>
      </c>
      <c r="AX36" s="10">
        <f t="shared" si="13"/>
        <v>6</v>
      </c>
      <c r="AY36" s="10">
        <f t="shared" si="13"/>
        <v>2</v>
      </c>
      <c r="AZ36" s="10">
        <f t="shared" si="13"/>
        <v>2</v>
      </c>
      <c r="BA36" s="10">
        <f t="shared" si="13"/>
        <v>1</v>
      </c>
      <c r="BB36" s="10">
        <f t="shared" si="13"/>
        <v>1</v>
      </c>
      <c r="BC36" s="10">
        <f t="shared" si="13"/>
        <v>3</v>
      </c>
      <c r="BD36" s="10">
        <f t="shared" si="13"/>
        <v>4</v>
      </c>
      <c r="BE36" s="10">
        <f t="shared" si="13"/>
        <v>4</v>
      </c>
      <c r="BF36" s="10">
        <f t="shared" si="13"/>
        <v>6</v>
      </c>
      <c r="BG36" s="10">
        <f t="shared" si="13"/>
        <v>3</v>
      </c>
      <c r="BH36" s="10">
        <f t="shared" si="13"/>
        <v>2</v>
      </c>
      <c r="BI36" s="10">
        <f t="shared" si="13"/>
        <v>4</v>
      </c>
      <c r="BJ36" s="10">
        <f t="shared" si="13"/>
        <v>1</v>
      </c>
      <c r="BK36" s="11">
        <f>SUM(BK3:BK35)</f>
        <v>189</v>
      </c>
      <c r="BL36" s="11">
        <f>SUM(BL3:BL35)</f>
        <v>61</v>
      </c>
      <c r="BM36" s="11">
        <f>SUM(BM3:BM35)</f>
        <v>28</v>
      </c>
      <c r="BN36" s="11">
        <f>SUM(BN3:BN35)</f>
        <v>18</v>
      </c>
      <c r="BO36" s="11">
        <f>SUM(BO3:BO35)</f>
        <v>15</v>
      </c>
    </row>
    <row r="37" spans="1:70" s="10" customFormat="1">
      <c r="BL37" s="33">
        <f>BL36/BK36</f>
        <v>0.32275132275132273</v>
      </c>
    </row>
    <row r="38" spans="1:70" s="5" customFormat="1">
      <c r="A38" s="19" t="s">
        <v>22</v>
      </c>
      <c r="D38" s="19"/>
      <c r="E38" s="37" t="s">
        <v>18</v>
      </c>
      <c r="F38" s="37"/>
      <c r="G38" s="19"/>
      <c r="H38" s="19"/>
      <c r="I38" s="19"/>
      <c r="J38" s="19"/>
      <c r="K38" s="19"/>
      <c r="L38" s="37" t="s">
        <v>18</v>
      </c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AA38" s="37" t="s">
        <v>160</v>
      </c>
      <c r="AB38" s="37" t="s">
        <v>18</v>
      </c>
      <c r="AC38" s="19"/>
      <c r="AD38" s="19"/>
      <c r="AE38" s="19"/>
      <c r="AF38" s="19"/>
      <c r="AG38" s="19"/>
      <c r="AH38" s="19"/>
      <c r="AJ38" s="53" t="s">
        <v>160</v>
      </c>
      <c r="AK38" s="53"/>
      <c r="AL38" s="19"/>
      <c r="AM38" s="19"/>
      <c r="AN38" s="19"/>
      <c r="AO38" s="19"/>
      <c r="AP38" s="19"/>
      <c r="AQ38" s="19"/>
      <c r="AR38" s="19"/>
      <c r="AU38" s="19"/>
      <c r="AV38" s="37" t="s">
        <v>18</v>
      </c>
      <c r="AX38" s="37" t="s">
        <v>18</v>
      </c>
      <c r="AZ38" s="37" t="s">
        <v>18</v>
      </c>
      <c r="BA38" s="37"/>
      <c r="BB38" s="19"/>
      <c r="BC38" s="19"/>
      <c r="BD38" s="19"/>
      <c r="BE38" s="37" t="s">
        <v>18</v>
      </c>
      <c r="BF38" s="19"/>
      <c r="BG38" s="19"/>
      <c r="BK38" s="14">
        <f t="shared" ref="BK38:BK41" si="14">COUNTA(C38:BI38)</f>
        <v>9</v>
      </c>
      <c r="BL38" s="34">
        <f>BL36/BP39</f>
        <v>1.0338983050847457</v>
      </c>
      <c r="BM38" s="35" t="s">
        <v>59</v>
      </c>
      <c r="BP38" s="13" t="s">
        <v>57</v>
      </c>
    </row>
    <row r="39" spans="1:70">
      <c r="D39" s="38" t="s">
        <v>13</v>
      </c>
      <c r="E39" s="38" t="s">
        <v>13</v>
      </c>
      <c r="F39" s="38"/>
      <c r="G39" s="38" t="s">
        <v>13</v>
      </c>
      <c r="H39" s="38"/>
      <c r="I39" s="38" t="s">
        <v>13</v>
      </c>
      <c r="J39" s="38"/>
      <c r="K39" s="38" t="s">
        <v>13</v>
      </c>
      <c r="L39" s="38" t="s">
        <v>13</v>
      </c>
      <c r="M39" s="38"/>
      <c r="N39" s="38"/>
      <c r="O39" s="38"/>
      <c r="P39" s="38"/>
      <c r="Q39" s="38"/>
      <c r="X39" s="38" t="s">
        <v>13</v>
      </c>
      <c r="AC39" s="38" t="s">
        <v>13</v>
      </c>
      <c r="AD39" s="38"/>
      <c r="AE39" s="38"/>
      <c r="AF39" s="19"/>
      <c r="AG39" s="19"/>
      <c r="AI39" s="38" t="s">
        <v>13</v>
      </c>
      <c r="AL39" s="38" t="s">
        <v>13</v>
      </c>
      <c r="AM39" s="38" t="s">
        <v>13</v>
      </c>
      <c r="AS39" s="38" t="s">
        <v>13</v>
      </c>
      <c r="AU39" s="19"/>
      <c r="AZ39" s="38" t="s">
        <v>13</v>
      </c>
      <c r="BA39" s="38"/>
      <c r="BC39" s="38" t="s">
        <v>13</v>
      </c>
      <c r="BD39" s="38" t="s">
        <v>13</v>
      </c>
      <c r="BF39" s="5"/>
      <c r="BG39" s="5"/>
      <c r="BH39" s="72" t="s">
        <v>13</v>
      </c>
      <c r="BI39" s="72"/>
      <c r="BK39" s="14">
        <f t="shared" si="14"/>
        <v>16</v>
      </c>
      <c r="BL39" s="5" t="s">
        <v>58</v>
      </c>
      <c r="BP39" s="13">
        <f>COUNTA(D36:BJ36)</f>
        <v>59</v>
      </c>
    </row>
    <row r="40" spans="1:70">
      <c r="R40" s="38" t="s">
        <v>15</v>
      </c>
      <c r="X40" s="38" t="s">
        <v>15</v>
      </c>
      <c r="AB40" s="38" t="s">
        <v>15</v>
      </c>
      <c r="AC40" s="38" t="s">
        <v>15</v>
      </c>
      <c r="AD40" s="38"/>
      <c r="AE40" s="38"/>
      <c r="AF40" s="38" t="s">
        <v>15</v>
      </c>
      <c r="AG40" s="5"/>
      <c r="AU40" s="38" t="s">
        <v>15</v>
      </c>
      <c r="BE40" s="38" t="s">
        <v>15</v>
      </c>
      <c r="BF40" s="38" t="s">
        <v>15</v>
      </c>
      <c r="BH40" s="72" t="s">
        <v>15</v>
      </c>
      <c r="BI40" s="72"/>
      <c r="BK40" s="14">
        <f t="shared" si="14"/>
        <v>9</v>
      </c>
      <c r="BL40" s="14" t="s">
        <v>160</v>
      </c>
    </row>
    <row r="41" spans="1:70">
      <c r="X41" s="38" t="s">
        <v>35</v>
      </c>
      <c r="AF41" s="37" t="s">
        <v>35</v>
      </c>
      <c r="AG41" s="37" t="s">
        <v>11</v>
      </c>
      <c r="AU41" s="37" t="s">
        <v>11</v>
      </c>
      <c r="BK41" s="14">
        <f t="shared" si="14"/>
        <v>4</v>
      </c>
      <c r="BL41" s="14" t="s">
        <v>160</v>
      </c>
    </row>
    <row r="42" spans="1:70" s="54" customFormat="1">
      <c r="A42" s="51" t="s">
        <v>66</v>
      </c>
      <c r="B42" s="52"/>
      <c r="C42" s="52"/>
      <c r="D42" s="53" t="s">
        <v>18</v>
      </c>
      <c r="E42" s="52"/>
      <c r="F42" s="52"/>
      <c r="G42" s="53" t="s">
        <v>18</v>
      </c>
      <c r="H42" s="53"/>
      <c r="I42" s="53" t="s">
        <v>18</v>
      </c>
      <c r="J42" s="53"/>
      <c r="K42" s="53" t="s">
        <v>18</v>
      </c>
      <c r="L42" s="53"/>
      <c r="M42" s="53"/>
      <c r="N42" s="53"/>
      <c r="O42" s="53" t="s">
        <v>18</v>
      </c>
      <c r="P42" s="53"/>
      <c r="Q42" s="53" t="s">
        <v>18</v>
      </c>
      <c r="R42" s="52"/>
      <c r="S42" s="52"/>
      <c r="T42" s="53" t="s">
        <v>18</v>
      </c>
      <c r="U42" s="53"/>
      <c r="V42" s="53"/>
      <c r="W42" s="53"/>
      <c r="X42" s="53"/>
      <c r="Y42" s="53"/>
      <c r="Z42" s="69" t="s">
        <v>18</v>
      </c>
      <c r="AA42" s="69"/>
      <c r="AB42" s="52"/>
      <c r="AC42" s="53" t="s">
        <v>18</v>
      </c>
      <c r="AD42" s="53"/>
      <c r="AE42" s="53" t="s">
        <v>18</v>
      </c>
      <c r="AF42" s="53" t="s">
        <v>18</v>
      </c>
      <c r="AG42" s="53" t="s">
        <v>18</v>
      </c>
      <c r="AH42" s="52"/>
      <c r="AI42" s="53" t="s">
        <v>18</v>
      </c>
      <c r="AJ42" s="53" t="s">
        <v>160</v>
      </c>
      <c r="AK42" s="53"/>
      <c r="AL42" s="53" t="s">
        <v>18</v>
      </c>
      <c r="AM42" s="53" t="s">
        <v>18</v>
      </c>
      <c r="AN42" s="53"/>
      <c r="AO42" s="52"/>
      <c r="AP42" s="52"/>
      <c r="AQ42" s="52"/>
      <c r="AR42" s="52"/>
      <c r="AS42" s="53" t="s">
        <v>18</v>
      </c>
      <c r="AT42" s="52"/>
      <c r="AU42" s="53" t="s">
        <v>18</v>
      </c>
      <c r="AV42" s="52"/>
      <c r="AW42" s="52"/>
      <c r="AX42" s="52"/>
      <c r="AY42" s="52"/>
      <c r="AZ42" s="53" t="s">
        <v>18</v>
      </c>
      <c r="BA42" s="53"/>
      <c r="BB42" s="52"/>
      <c r="BC42" s="53" t="s">
        <v>18</v>
      </c>
      <c r="BD42" s="53" t="s">
        <v>18</v>
      </c>
      <c r="BE42" s="52"/>
      <c r="BF42" s="53" t="s">
        <v>18</v>
      </c>
      <c r="BG42" s="53" t="s">
        <v>18</v>
      </c>
      <c r="BH42" s="53" t="s">
        <v>18</v>
      </c>
      <c r="BI42" s="52"/>
      <c r="BJ42" s="52"/>
      <c r="BK42" s="14">
        <f>COUNTA(C42:BI42)</f>
        <v>24</v>
      </c>
      <c r="BL42" s="14" t="s">
        <v>160</v>
      </c>
    </row>
  </sheetData>
  <autoFilter ref="A2:C42" xr:uid="{00000000-0001-0000-0000-000000000000}"/>
  <mergeCells count="27">
    <mergeCell ref="Z42:AA42"/>
    <mergeCell ref="BQ1:BR1"/>
    <mergeCell ref="BQ19:BQ20"/>
    <mergeCell ref="V1:W1"/>
    <mergeCell ref="X1:Y1"/>
    <mergeCell ref="Z1:AA1"/>
    <mergeCell ref="AU1:AV1"/>
    <mergeCell ref="BH39:BI39"/>
    <mergeCell ref="BH40:BI40"/>
    <mergeCell ref="BQ21:BQ22"/>
    <mergeCell ref="BQ3:BQ4"/>
    <mergeCell ref="BQ29:BQ30"/>
    <mergeCell ref="A31:A32"/>
    <mergeCell ref="B31:B32"/>
    <mergeCell ref="F1:G1"/>
    <mergeCell ref="AI1:AJ1"/>
    <mergeCell ref="BQ31:BQ32"/>
    <mergeCell ref="BC1:BD1"/>
    <mergeCell ref="R1:S1"/>
    <mergeCell ref="A3:A4"/>
    <mergeCell ref="B3:B4"/>
    <mergeCell ref="A19:A20"/>
    <mergeCell ref="B19:B20"/>
    <mergeCell ref="A21:A22"/>
    <mergeCell ref="B21:B22"/>
    <mergeCell ref="A29:A30"/>
    <mergeCell ref="B29:B30"/>
  </mergeCells>
  <phoneticPr fontId="13" type="noConversion"/>
  <conditionalFormatting sqref="BL3:BL35 BN3:BP35">
    <cfRule type="cellIs" dxfId="1" priority="4" operator="equal">
      <formula>0</formula>
    </cfRule>
  </conditionalFormatting>
  <conditionalFormatting sqref="BM3:BM35">
    <cfRule type="cellIs" dxfId="0" priority="5" operator="equal">
      <formula>0</formula>
    </cfRule>
  </conditionalFormatting>
  <pageMargins left="0.75" right="0.75" top="1" bottom="1" header="0.5" footer="0.5"/>
  <pageSetup paperSize="9" orientation="portrait" r:id="rId1"/>
  <ignoredErrors>
    <ignoredError sqref="Q24 X10:X11 X13 X15 X21 Z10 Z13 AC10 R6 G10:G13 E3:E5 K3:K6 O10 O31 R30 D3 AE10 AE12:AE13 Q21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Résultats 2024-2025</vt:lpstr>
    </vt:vector>
  </TitlesOfParts>
  <Manager/>
  <Company>La Riposte de Tassin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Suivi Résultats 2024-2025 - La Riposte</dc:title>
  <dc:subject/>
  <dc:creator>Guillaume GILLET</dc:creator>
  <cp:keywords/>
  <dc:description/>
  <cp:lastModifiedBy>Guillaume Gillet</cp:lastModifiedBy>
  <dcterms:created xsi:type="dcterms:W3CDTF">2020-03-11T16:06:34Z</dcterms:created>
  <dcterms:modified xsi:type="dcterms:W3CDTF">2025-07-10T21:25:08Z</dcterms:modified>
  <cp:category/>
</cp:coreProperties>
</file>